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xr:revisionPtr revIDLastSave="0" documentId="8_{2CBAB9DE-EADC-394B-BC10-07E55D522A20}" xr6:coauthVersionLast="47" xr6:coauthVersionMax="47" xr10:uidLastSave="{00000000-0000-0000-0000-000000000000}"/>
  <bookViews>
    <workbookView xWindow="0" yWindow="0" windowWidth="16384" windowHeight="8192" tabRatio="500" xr2:uid="{00000000-000D-0000-FFFF-FFFF00000000}"/>
  </bookViews>
  <sheets>
    <sheet name="Cálculo" sheetId="1" r:id="rId1"/>
    <sheet name="Justificación" sheetId="2" r:id="rId2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8" i="1" l="1"/>
  <c r="B9" i="1"/>
  <c r="B10" i="1"/>
  <c r="B11" i="1"/>
  <c r="B16" i="1"/>
  <c r="B30" i="1"/>
  <c r="B26" i="1"/>
  <c r="B31" i="1"/>
  <c r="B32" i="1"/>
  <c r="H21" i="1"/>
  <c r="H3" i="1"/>
  <c r="H8" i="1"/>
  <c r="H20" i="1"/>
  <c r="H22" i="1"/>
  <c r="H18" i="1"/>
  <c r="H23" i="1"/>
  <c r="H17" i="1"/>
  <c r="K6" i="1"/>
  <c r="K8" i="1"/>
  <c r="K7" i="1"/>
  <c r="K9" i="1"/>
  <c r="K10" i="1"/>
  <c r="K11" i="1"/>
  <c r="K12" i="1"/>
  <c r="K13" i="1"/>
  <c r="K14" i="1"/>
  <c r="J6" i="1"/>
  <c r="J8" i="1"/>
  <c r="J7" i="1"/>
  <c r="J9" i="1"/>
  <c r="J10" i="1"/>
  <c r="J11" i="1"/>
  <c r="J12" i="1"/>
  <c r="J13" i="1"/>
  <c r="J14" i="1"/>
  <c r="I6" i="1"/>
  <c r="I8" i="1"/>
  <c r="I7" i="1"/>
  <c r="I9" i="1"/>
  <c r="I10" i="1"/>
  <c r="I11" i="1"/>
  <c r="I12" i="1"/>
  <c r="I13" i="1"/>
  <c r="I14" i="1"/>
  <c r="H6" i="1"/>
  <c r="H7" i="1"/>
  <c r="H9" i="1"/>
  <c r="H10" i="1"/>
  <c r="H11" i="1"/>
  <c r="H12" i="1"/>
  <c r="H13" i="1"/>
  <c r="H14" i="1"/>
  <c r="K4" i="1"/>
  <c r="K5" i="1"/>
  <c r="J4" i="1"/>
  <c r="J5" i="1"/>
  <c r="I4" i="1"/>
  <c r="I5" i="1"/>
  <c r="H4" i="1"/>
  <c r="H5" i="1"/>
</calcChain>
</file>

<file path=xl/sharedStrings.xml><?xml version="1.0" encoding="utf-8"?>
<sst xmlns="http://schemas.openxmlformats.org/spreadsheetml/2006/main" count="78" uniqueCount="73">
  <si>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</si>
  <si>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</si>
  <si>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</si>
  <si>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</si>
  <si>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</si>
  <si>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</si>
  <si>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</si>
  <si>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</si>
  <si>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</si>
  <si>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</si>
  <si>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</si>
  <si>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</si>
  <si>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</si>
  <si>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</si>
  <si>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</si>
  <si>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</si>
  <si>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</si>
  <si>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</si>
  <si>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</si>
  <si>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</si>
  <si>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</si>
  <si>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</si>
  <si>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</si>
  <si>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</si>
  <si>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</si>
  <si>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</si>
  <si>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</si>
  <si>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</si>
  <si>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</si>
  <si>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</si>
  <si>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</si>
  <si>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</si>
  <si>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</si>
  <si>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</si>
  <si>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</si>
  <si>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</si>
  <si>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</si>
  <si>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</si>
  <si>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………………. (costos de este insumo por unidad producida)</t>
  </si>
  <si>
    <t>Acciones Externas</t>
  </si>
  <si>
    <t>Insumo 2: ………………. (costos de este insumo por unidad producida)</t>
  </si>
  <si>
    <t>Costos Variables (al PE)</t>
  </si>
  <si>
    <t>Insumo 3: ………………. (costos de este insumo por unidad producida)</t>
  </si>
  <si>
    <t>Insumo 4: ……………....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</si>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</sst>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\$* #,##0_-;&quot;-$&quot;* #,##0_-;_-\$* \-??_-;_-@"/>
    <numFmt numFmtId="165" formatCode="0\ %"/>
    <numFmt numFmtId="166" formatCode="_-\$* #,##0.00_-;&quot;-$&quot;* #,##0.00_-;_-\$* \-??_-;_-@"/>
  </numFmts>
  <fonts count="5" x14ac:knownFonts="1">
    <font>
      <sz val="11"/>
      <color rgb="FF000000"/>
      <name val="Calibri"/>
      <charset val="1"/>
    </font>
    <font>
      <b/>
      <sz val="16"/>
      <color rgb="FF70AD47"/>
      <name val="Helvetica Neue"/>
      <charset val="1"/>
    </font>
    <font>
      <sz val="11"/>
      <color rgb="FF70AD47"/>
      <name val="Helvetica Neue"/>
      <charset val="1"/>
    </font>
    <font>
      <sz val="11"/>
      <color rgb="FFFF0000"/>
      <name val="Calibri"/>
      <charset val="1"/>
    </font>
    <font>
      <sz val="11"/>
      <name val="Calibri"/>
      <charset val="1"/>
    </font>
  </fonts>
  <fills count="11">
    <fill>
      <patternFill patternType="none"/>
    </fill>
    <fill>
      <patternFill patternType="gray125"/>
    </fill>
    <fill>
      <patternFill patternType="solid">
        <fgColor rgb="FF7F7F7F"/>
        <bgColor rgb="FF595959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70AD47"/>
      </patternFill>
    </fill>
    <fill>
      <patternFill patternType="solid">
        <fgColor rgb="FFF2F2F2"/>
        <bgColor rgb="FFFFFFCC"/>
      </patternFill>
    </fill>
    <fill>
      <patternFill patternType="solid">
        <fgColor rgb="FF70AD47"/>
        <bgColor rgb="FF92D050"/>
      </patternFill>
    </fill>
    <fill>
      <patternFill patternType="solid">
        <fgColor rgb="FF595959"/>
        <bgColor rgb="FF7F7F7F"/>
      </patternFill>
    </fill>
    <fill>
      <patternFill patternType="solid">
        <fgColor rgb="FFD8D8D8"/>
        <bgColor rgb="FFBFBFBF"/>
      </patternFill>
    </fill>
    <fill>
      <patternFill patternType="solid">
        <fgColor rgb="FFBFBFBF"/>
        <bgColor rgb="FFD8D8D8"/>
      </patternFill>
    </fill>
    <fill>
      <patternFill patternType="solid">
        <fgColor rgb="FFA5A5A5"/>
        <bgColor rgb="FFBFBFB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0" xfId="0" applyFont="1" applyBorder="1" applyAlignment="1">
      <alignment horizontal="center" vertical="center" textRotation="90"/>
    </xf>
    <xf numFmtId="0" fontId="0" fillId="9" borderId="1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2" borderId="1" xfId="0" applyFont="1" applyFill="1" applyBorder="1"/>
    <xf numFmtId="1" fontId="3" fillId="2" borderId="1" xfId="0" applyNumberFormat="1" applyFont="1" applyFill="1" applyBorder="1"/>
    <xf numFmtId="1" fontId="4" fillId="4" borderId="1" xfId="0" applyNumberFormat="1" applyFont="1" applyFill="1" applyBorder="1"/>
    <xf numFmtId="0" fontId="0" fillId="4" borderId="0" xfId="0" applyFont="1" applyFill="1" applyBorder="1"/>
    <xf numFmtId="2" fontId="0" fillId="2" borderId="1" xfId="0" applyNumberFormat="1" applyFont="1" applyFill="1" applyBorder="1"/>
    <xf numFmtId="2" fontId="3" fillId="0" borderId="1" xfId="0" applyNumberFormat="1" applyFont="1" applyBorder="1"/>
    <xf numFmtId="2" fontId="3" fillId="3" borderId="1" xfId="0" applyNumberFormat="1" applyFont="1" applyFill="1" applyBorder="1"/>
    <xf numFmtId="0" fontId="0" fillId="5" borderId="2" xfId="0" applyFont="1" applyFill="1" applyBorder="1"/>
    <xf numFmtId="0" fontId="0" fillId="6" borderId="3" xfId="0" applyFont="1" applyFill="1" applyBorder="1"/>
    <xf numFmtId="0" fontId="0" fillId="5" borderId="3" xfId="0" applyFont="1" applyFill="1" applyBorder="1"/>
    <xf numFmtId="0" fontId="0" fillId="5" borderId="4" xfId="0" applyFont="1" applyFill="1" applyBorder="1"/>
    <xf numFmtId="164" fontId="3" fillId="0" borderId="1" xfId="0" applyNumberFormat="1" applyFont="1" applyBorder="1"/>
    <xf numFmtId="164" fontId="3" fillId="3" borderId="1" xfId="0" applyNumberFormat="1" applyFont="1" applyFill="1" applyBorder="1"/>
    <xf numFmtId="0" fontId="0" fillId="5" borderId="5" xfId="0" applyFont="1" applyFill="1" applyBorder="1"/>
    <xf numFmtId="0" fontId="0" fillId="6" borderId="0" xfId="0" applyFont="1" applyFill="1" applyBorder="1"/>
    <xf numFmtId="0" fontId="0" fillId="5" borderId="0" xfId="0" applyFont="1" applyFill="1" applyBorder="1"/>
    <xf numFmtId="0" fontId="0" fillId="5" borderId="6" xfId="0" applyFont="1" applyFill="1" applyBorder="1"/>
    <xf numFmtId="164" fontId="3" fillId="5" borderId="0" xfId="0" applyNumberFormat="1" applyFont="1" applyFill="1" applyBorder="1"/>
    <xf numFmtId="164" fontId="0" fillId="6" borderId="6" xfId="0" applyNumberFormat="1" applyFont="1" applyFill="1" applyBorder="1"/>
    <xf numFmtId="0" fontId="3" fillId="0" borderId="1" xfId="0" applyFont="1" applyBorder="1"/>
    <xf numFmtId="0" fontId="3" fillId="3" borderId="1" xfId="0" applyFont="1" applyFill="1" applyBorder="1"/>
    <xf numFmtId="164" fontId="0" fillId="6" borderId="0" xfId="0" applyNumberFormat="1" applyFont="1" applyFill="1" applyBorder="1"/>
    <xf numFmtId="165" fontId="3" fillId="0" borderId="1" xfId="0" applyNumberFormat="1" applyFont="1" applyBorder="1"/>
    <xf numFmtId="165" fontId="3" fillId="3" borderId="1" xfId="0" applyNumberFormat="1" applyFont="1" applyFill="1" applyBorder="1"/>
    <xf numFmtId="165" fontId="0" fillId="0" borderId="0" xfId="0" applyNumberFormat="1" applyFont="1"/>
    <xf numFmtId="0" fontId="0" fillId="5" borderId="7" xfId="0" applyFont="1" applyFill="1" applyBorder="1"/>
    <xf numFmtId="164" fontId="3" fillId="5" borderId="8" xfId="0" applyNumberFormat="1" applyFont="1" applyFill="1" applyBorder="1"/>
    <xf numFmtId="0" fontId="0" fillId="5" borderId="8" xfId="0" applyFont="1" applyFill="1" applyBorder="1"/>
    <xf numFmtId="0" fontId="0" fillId="5" borderId="9" xfId="0" applyFont="1" applyFill="1" applyBorder="1"/>
    <xf numFmtId="0" fontId="0" fillId="7" borderId="1" xfId="0" applyFont="1" applyFill="1" applyBorder="1"/>
    <xf numFmtId="1" fontId="3" fillId="0" borderId="1" xfId="0" applyNumberFormat="1" applyFont="1" applyBorder="1"/>
    <xf numFmtId="0" fontId="0" fillId="8" borderId="2" xfId="0" applyFont="1" applyFill="1" applyBorder="1"/>
    <xf numFmtId="166" fontId="3" fillId="8" borderId="3" xfId="0" applyNumberFormat="1" applyFont="1" applyFill="1" applyBorder="1"/>
    <xf numFmtId="0" fontId="0" fillId="8" borderId="3" xfId="0" applyFont="1" applyFill="1" applyBorder="1"/>
    <xf numFmtId="164" fontId="0" fillId="6" borderId="3" xfId="0" applyNumberFormat="1" applyFont="1" applyFill="1" applyBorder="1"/>
    <xf numFmtId="0" fontId="0" fillId="6" borderId="4" xfId="0" applyFont="1" applyFill="1" applyBorder="1" applyAlignment="1">
      <alignment horizontal="center"/>
    </xf>
    <xf numFmtId="0" fontId="0" fillId="8" borderId="5" xfId="0" applyFont="1" applyFill="1" applyBorder="1"/>
    <xf numFmtId="166" fontId="3" fillId="8" borderId="0" xfId="0" applyNumberFormat="1" applyFont="1" applyFill="1" applyBorder="1"/>
    <xf numFmtId="0" fontId="0" fillId="8" borderId="0" xfId="0" applyFont="1" applyFill="1" applyBorder="1"/>
    <xf numFmtId="166" fontId="0" fillId="6" borderId="0" xfId="0" applyNumberFormat="1" applyFont="1" applyFill="1" applyBorder="1"/>
    <xf numFmtId="0" fontId="0" fillId="6" borderId="6" xfId="0" applyFont="1" applyFill="1" applyBorder="1" applyAlignment="1">
      <alignment horizontal="center"/>
    </xf>
    <xf numFmtId="165" fontId="0" fillId="6" borderId="0" xfId="0" applyNumberFormat="1" applyFont="1" applyFill="1" applyBorder="1"/>
    <xf numFmtId="0" fontId="0" fillId="8" borderId="6" xfId="0" applyFont="1" applyFill="1" applyBorder="1"/>
    <xf numFmtId="0" fontId="0" fillId="8" borderId="7" xfId="0" applyFont="1" applyFill="1" applyBorder="1"/>
    <xf numFmtId="164" fontId="3" fillId="8" borderId="8" xfId="0" applyNumberFormat="1" applyFont="1" applyFill="1" applyBorder="1"/>
    <xf numFmtId="0" fontId="0" fillId="8" borderId="8" xfId="0" applyFont="1" applyFill="1" applyBorder="1" applyAlignment="1">
      <alignment horizontal="left"/>
    </xf>
    <xf numFmtId="0" fontId="0" fillId="8" borderId="8" xfId="0" applyFont="1" applyFill="1" applyBorder="1"/>
    <xf numFmtId="0" fontId="0" fillId="8" borderId="9" xfId="0" applyFont="1" applyFill="1" applyBorder="1"/>
    <xf numFmtId="0" fontId="0" fillId="9" borderId="10" xfId="0" applyFont="1" applyFill="1" applyBorder="1"/>
    <xf numFmtId="164" fontId="0" fillId="6" borderId="11" xfId="0" applyNumberFormat="1" applyFont="1" applyFill="1" applyBorder="1"/>
    <xf numFmtId="0" fontId="0" fillId="10" borderId="2" xfId="0" applyFont="1" applyFill="1" applyBorder="1"/>
    <xf numFmtId="164" fontId="3" fillId="10" borderId="11" xfId="0" applyNumberFormat="1" applyFont="1" applyFill="1" applyBorder="1"/>
    <xf numFmtId="0" fontId="0" fillId="10" borderId="12" xfId="0" applyFont="1" applyFill="1" applyBorder="1" applyAlignment="1">
      <alignment horizontal="left"/>
    </xf>
    <xf numFmtId="0" fontId="0" fillId="10" borderId="5" xfId="0" applyFont="1" applyFill="1" applyBorder="1"/>
    <xf numFmtId="164" fontId="3" fillId="10" borderId="0" xfId="0" applyNumberFormat="1" applyFont="1" applyFill="1" applyBorder="1"/>
    <xf numFmtId="0" fontId="0" fillId="10" borderId="6" xfId="0" applyFont="1" applyFill="1" applyBorder="1" applyAlignment="1">
      <alignment horizontal="left"/>
    </xf>
    <xf numFmtId="0" fontId="0" fillId="10" borderId="7" xfId="0" applyFont="1" applyFill="1" applyBorder="1"/>
    <xf numFmtId="1" fontId="3" fillId="10" borderId="8" xfId="0" applyNumberFormat="1" applyFont="1" applyFill="1" applyBorder="1" applyAlignment="1">
      <alignment horizontal="center"/>
    </xf>
    <xf numFmtId="0" fontId="0" fillId="10" borderId="9" xfId="0" applyFont="1" applyFill="1" applyBorder="1"/>
    <xf numFmtId="0" fontId="0" fillId="2" borderId="10" xfId="0" applyFont="1" applyFill="1" applyBorder="1"/>
    <xf numFmtId="0" fontId="0" fillId="0" borderId="11" xfId="0" applyFont="1" applyBorder="1"/>
    <xf numFmtId="0" fontId="0" fillId="0" borderId="12" xfId="0" applyFont="1" applyBorder="1"/>
    <xf numFmtId="0" fontId="0" fillId="0" borderId="3" xfId="0" applyFont="1" applyBorder="1" applyAlignment="1">
      <alignment wrapText="1"/>
    </xf>
    <xf numFmtId="0" fontId="0" fillId="0" borderId="4" xfId="0" applyFont="1" applyBorder="1"/>
    <xf numFmtId="0" fontId="0" fillId="0" borderId="0" xfId="0" applyFont="1" applyAlignment="1">
      <alignment wrapText="1"/>
    </xf>
    <xf numFmtId="0" fontId="0" fillId="0" borderId="6" xfId="0" applyFont="1" applyBorder="1"/>
    <xf numFmtId="0" fontId="0" fillId="0" borderId="8" xfId="0" applyFont="1" applyBorder="1" applyAlignment="1">
      <alignment wrapText="1"/>
    </xf>
    <xf numFmtId="0" fontId="0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595959"/>
      <rgbColor rgb="FFA5A5A5"/>
      <rgbColor rgb="FF003366"/>
      <rgbColor rgb="FF70AD47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9360</xdr:colOff>
      <xdr:row>0</xdr:row>
      <xdr:rowOff>19080</xdr:rowOff>
    </xdr:from>
    <xdr:to>
      <xdr:col>1</xdr:col>
      <xdr:colOff>740880</xdr:colOff>
      <xdr:row>2</xdr:row>
      <xdr:rowOff>171360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360" y="19080"/>
          <a:ext cx="2152440" cy="5331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"/>
  <sheetViews>
    <sheetView tabSelected="1" zoomScaleNormal="100" workbookViewId="0">
      <selection activeCell="K4" sqref="K4"/>
    </sheetView>
  </sheetViews>
  <sheetFormatPr defaultRowHeight="15" x14ac:dyDescent="0.2"/>
  <cols>
    <col min="1" max="1" width="20.17578125" customWidth="1"/>
    <col min="2" max="2" width="15.19921875" customWidth="1"/>
    <col min="3" max="3" width="75.0625" customWidth="1"/>
    <col min="4" max="4" width="16.140625" customWidth="1"/>
    <col min="5" max="5" width="28.65234375" customWidth="1"/>
    <col min="6" max="6" width="11.43359375"/>
    <col min="7" max="7" width="25.01953125" customWidth="1"/>
    <col min="8" max="8" width="11.703125" customWidth="1"/>
    <col min="9" max="9" width="17.08203125" customWidth="1"/>
    <col min="10" max="10" width="17.3515625" customWidth="1"/>
    <col min="11" max="11" width="18.6953125" customWidth="1"/>
    <col min="12" max="12" width="29.86328125" customWidth="1"/>
    <col min="13" max="13" width="22.59765625" customWidth="1"/>
    <col min="14" max="1025" width="14.390625" customWidth="1"/>
  </cols>
  <sheetData>
    <row r="1" spans="1:13" ht="20.25" x14ac:dyDescent="0.25">
      <c r="C1" s="3" t="s">
        <v>0</v>
      </c>
    </row>
    <row r="2" spans="1:13" x14ac:dyDescent="0.2">
      <c r="C2" s="4" t="s">
        <v>1</v>
      </c>
      <c r="G2" s="5" t="s">
        <v>2</v>
      </c>
      <c r="H2" s="6" t="s">
        <v>3</v>
      </c>
      <c r="I2" s="6" t="s">
        <v>4</v>
      </c>
      <c r="J2" s="6" t="s">
        <v>5</v>
      </c>
      <c r="K2" s="7" t="s">
        <v>6</v>
      </c>
    </row>
    <row r="3" spans="1:13" x14ac:dyDescent="0.2">
      <c r="C3" s="4" t="s">
        <v>7</v>
      </c>
      <c r="G3" s="8" t="s">
        <v>8</v>
      </c>
      <c r="H3" s="9">
        <f>+B32</f>
        <v>109.21568627450981</v>
      </c>
      <c r="I3" s="10">
        <v>30</v>
      </c>
      <c r="J3" s="10">
        <v>1000</v>
      </c>
      <c r="K3" s="10">
        <v>500</v>
      </c>
      <c r="L3" s="11" t="s">
        <v>9</v>
      </c>
    </row>
    <row r="4" spans="1:13" x14ac:dyDescent="0.2">
      <c r="G4" s="12" t="s">
        <v>10</v>
      </c>
      <c r="H4" s="13">
        <f>+H3/$B$7</f>
        <v>6.8259803921568629</v>
      </c>
      <c r="I4" s="13">
        <f>+I3/$B$7</f>
        <v>1.875</v>
      </c>
      <c r="J4" s="13">
        <f>+J3/$B$7</f>
        <v>62.5</v>
      </c>
      <c r="K4" s="14">
        <f>+K3/$B$7</f>
        <v>31.25</v>
      </c>
    </row>
    <row r="5" spans="1:13" x14ac:dyDescent="0.2">
      <c r="G5" s="12" t="s">
        <v>11</v>
      </c>
      <c r="H5" s="13">
        <f>+H4/$B$6</f>
        <v>0.29678175618073316</v>
      </c>
      <c r="I5" s="13">
        <f>+I4/$B$6</f>
        <v>8.1521739130434784E-2</v>
      </c>
      <c r="J5" s="13">
        <f>+J4/$B$6</f>
        <v>2.7173913043478262</v>
      </c>
      <c r="K5" s="14">
        <f>+K4/$B$6</f>
        <v>1.3586956521739131</v>
      </c>
    </row>
    <row r="6" spans="1:13" x14ac:dyDescent="0.2">
      <c r="A6" s="15" t="s">
        <v>12</v>
      </c>
      <c r="B6" s="16">
        <v>23</v>
      </c>
      <c r="C6" s="17" t="s">
        <v>13</v>
      </c>
      <c r="D6" s="18"/>
      <c r="G6" s="8" t="s">
        <v>14</v>
      </c>
      <c r="H6" s="19">
        <f>+$B$28*H3</f>
        <v>17474.50980392157</v>
      </c>
      <c r="I6" s="19">
        <f>+$B$28*I3</f>
        <v>4800</v>
      </c>
      <c r="J6" s="19">
        <f>+$B$28*J3</f>
        <v>160000</v>
      </c>
      <c r="K6" s="20">
        <f>+$B$28*K3</f>
        <v>80000</v>
      </c>
    </row>
    <row r="7" spans="1:13" x14ac:dyDescent="0.2">
      <c r="A7" s="21"/>
      <c r="B7" s="22">
        <v>16</v>
      </c>
      <c r="C7" s="23" t="s">
        <v>15</v>
      </c>
      <c r="D7" s="24"/>
      <c r="G7" s="8" t="s">
        <v>12</v>
      </c>
      <c r="H7" s="19">
        <f>+$B$16</f>
        <v>11140</v>
      </c>
      <c r="I7" s="19">
        <f>+$B$16</f>
        <v>11140</v>
      </c>
      <c r="J7" s="19">
        <f>+$B$16</f>
        <v>11140</v>
      </c>
      <c r="K7" s="20">
        <f>+$B$16</f>
        <v>11140</v>
      </c>
    </row>
    <row r="8" spans="1:13" x14ac:dyDescent="0.2">
      <c r="A8" s="21"/>
      <c r="B8" s="25">
        <f>1*D8*B7</f>
        <v>800</v>
      </c>
      <c r="C8" s="23" t="s">
        <v>16</v>
      </c>
      <c r="D8" s="26">
        <v>50</v>
      </c>
      <c r="G8" s="8" t="s">
        <v>17</v>
      </c>
      <c r="H8" s="19">
        <f>+$B$26*H3</f>
        <v>6334.5098039215691</v>
      </c>
      <c r="I8" s="19">
        <f>+$B$26*I3</f>
        <v>1740</v>
      </c>
      <c r="J8" s="19">
        <f>+$B$26*J3</f>
        <v>58000</v>
      </c>
      <c r="K8" s="20">
        <f>+$B$26*K3</f>
        <v>29000</v>
      </c>
    </row>
    <row r="9" spans="1:13" x14ac:dyDescent="0.2">
      <c r="A9" s="21"/>
      <c r="B9" s="25">
        <f>4*D9*B7</f>
        <v>2240</v>
      </c>
      <c r="C9" s="23" t="s">
        <v>18</v>
      </c>
      <c r="D9" s="26">
        <v>35</v>
      </c>
      <c r="G9" s="8" t="s">
        <v>19</v>
      </c>
      <c r="H9" s="19">
        <f>+H8+H7</f>
        <v>17474.50980392157</v>
      </c>
      <c r="I9" s="19">
        <f>+I8+I7</f>
        <v>12880</v>
      </c>
      <c r="J9" s="19">
        <f>+J8+J7</f>
        <v>69140</v>
      </c>
      <c r="K9" s="20">
        <f>+K8+K7</f>
        <v>40140</v>
      </c>
    </row>
    <row r="10" spans="1:13" x14ac:dyDescent="0.2">
      <c r="A10" s="21"/>
      <c r="B10" s="25">
        <f>(+B6-5)*D10*B7</f>
        <v>7200</v>
      </c>
      <c r="C10" s="23" t="s">
        <v>20</v>
      </c>
      <c r="D10" s="26">
        <v>25</v>
      </c>
      <c r="G10" s="8" t="s">
        <v>21</v>
      </c>
      <c r="H10" s="19">
        <f>+H6-H9</f>
        <v>0</v>
      </c>
      <c r="I10" s="19">
        <f>+I6-I9</f>
        <v>-8080</v>
      </c>
      <c r="J10" s="19">
        <f>+J6-J9</f>
        <v>90860</v>
      </c>
      <c r="K10" s="20">
        <f>+K6-K9</f>
        <v>39860</v>
      </c>
    </row>
    <row r="11" spans="1:13" x14ac:dyDescent="0.2">
      <c r="A11" s="21"/>
      <c r="B11" s="25">
        <f>+SUM(B8:B10)</f>
        <v>10240</v>
      </c>
      <c r="C11" s="23" t="s">
        <v>22</v>
      </c>
      <c r="D11" s="24"/>
      <c r="G11" s="8" t="s">
        <v>23</v>
      </c>
      <c r="H11" s="27">
        <f>+IF(H10&gt;0,H10*0.05,0)</f>
        <v>0</v>
      </c>
      <c r="I11" s="27">
        <f>+IF(I10&gt;0,I10*0.05,0)</f>
        <v>0</v>
      </c>
      <c r="J11" s="27">
        <f>+IF(J10&gt;0,J10*0.05,0)</f>
        <v>4543</v>
      </c>
      <c r="K11" s="28">
        <f>+IF(K10&gt;0,K10*0.05,0)</f>
        <v>1993</v>
      </c>
    </row>
    <row r="12" spans="1:13" x14ac:dyDescent="0.2">
      <c r="A12" s="21"/>
      <c r="B12" s="29"/>
      <c r="C12" s="23" t="s">
        <v>24</v>
      </c>
      <c r="D12" s="24"/>
      <c r="G12" s="8" t="s">
        <v>25</v>
      </c>
      <c r="H12" s="19">
        <f>+H10-H11</f>
        <v>0</v>
      </c>
      <c r="I12" s="19">
        <f>+I10-I11</f>
        <v>-8080</v>
      </c>
      <c r="J12" s="19">
        <f>+J10-J11</f>
        <v>86317</v>
      </c>
      <c r="K12" s="20">
        <f>+K10-K11</f>
        <v>37867</v>
      </c>
    </row>
    <row r="13" spans="1:13" x14ac:dyDescent="0.2">
      <c r="A13" s="21"/>
      <c r="B13" s="29">
        <v>100</v>
      </c>
      <c r="C13" s="23" t="s">
        <v>26</v>
      </c>
      <c r="D13" s="24"/>
      <c r="G13" s="8" t="s">
        <v>27</v>
      </c>
      <c r="H13" s="19">
        <f>+H12/($H$18+$H$19)+$H$23</f>
        <v>379.88064791133849</v>
      </c>
      <c r="I13" s="19">
        <f>+I12/($H$18+$H$19)+$H$23</f>
        <v>204.22847399829502</v>
      </c>
      <c r="J13" s="19">
        <f>+J12/($H$18+$H$19)+$H$23</f>
        <v>2256.3371696504691</v>
      </c>
      <c r="K13" s="20">
        <f>+K12/($H$18+$H$19)+$H$23</f>
        <v>1203.0763000852514</v>
      </c>
    </row>
    <row r="14" spans="1:13" x14ac:dyDescent="0.2">
      <c r="A14" s="21"/>
      <c r="B14" s="29">
        <v>700</v>
      </c>
      <c r="C14" s="23" t="s">
        <v>28</v>
      </c>
      <c r="D14" s="24"/>
      <c r="G14" s="8" t="s">
        <v>29</v>
      </c>
      <c r="H14" s="30">
        <f>(H13/$H$23)-1</f>
        <v>0</v>
      </c>
      <c r="I14" s="30">
        <f>(I13/$H$23)-1</f>
        <v>-0.46238779174147215</v>
      </c>
      <c r="J14" s="30">
        <f>(J13/$H$23)-1</f>
        <v>4.9395949281867146</v>
      </c>
      <c r="K14" s="31">
        <f>(K13/$H$23)-1</f>
        <v>2.1669849640933569</v>
      </c>
      <c r="L14" s="32"/>
    </row>
    <row r="15" spans="1:13" x14ac:dyDescent="0.2">
      <c r="A15" s="21"/>
      <c r="B15" s="29">
        <v>100</v>
      </c>
      <c r="C15" s="23" t="s">
        <v>30</v>
      </c>
      <c r="D15" s="24"/>
    </row>
    <row r="16" spans="1:13" x14ac:dyDescent="0.2">
      <c r="A16" s="33"/>
      <c r="B16" s="34">
        <f>+SUM(B11:B15)</f>
        <v>11140</v>
      </c>
      <c r="C16" s="35" t="s">
        <v>31</v>
      </c>
      <c r="D16" s="36"/>
      <c r="G16" t="s">
        <v>32</v>
      </c>
      <c r="J16" s="32"/>
      <c r="K16" s="32"/>
      <c r="L16" s="32"/>
      <c r="M16" s="32"/>
    </row>
    <row r="17" spans="1:8" x14ac:dyDescent="0.2">
      <c r="G17" s="37" t="s">
        <v>33</v>
      </c>
      <c r="H17" s="38">
        <f>+H3</f>
        <v>109.21568627450981</v>
      </c>
    </row>
    <row r="18" spans="1:8" x14ac:dyDescent="0.2">
      <c r="D18" t="s">
        <v>34</v>
      </c>
      <c r="E18" t="s">
        <v>35</v>
      </c>
      <c r="G18" s="37" t="s">
        <v>36</v>
      </c>
      <c r="H18" s="27">
        <f>+$B$6</f>
        <v>23</v>
      </c>
    </row>
    <row r="19" spans="1:8" x14ac:dyDescent="0.2">
      <c r="A19" s="39" t="s">
        <v>37</v>
      </c>
      <c r="B19" s="40">
        <v>2</v>
      </c>
      <c r="C19" s="41" t="s">
        <v>38</v>
      </c>
      <c r="D19" s="42">
        <v>0</v>
      </c>
      <c r="E19" s="43">
        <v>0</v>
      </c>
      <c r="G19" s="37" t="s">
        <v>39</v>
      </c>
      <c r="H19" s="27">
        <v>23</v>
      </c>
    </row>
    <row r="20" spans="1:8" x14ac:dyDescent="0.2">
      <c r="A20" s="44"/>
      <c r="B20" s="45">
        <v>9</v>
      </c>
      <c r="C20" s="46" t="s">
        <v>40</v>
      </c>
      <c r="D20" s="47">
        <v>0</v>
      </c>
      <c r="E20" s="48">
        <v>0</v>
      </c>
      <c r="G20" s="37" t="s">
        <v>41</v>
      </c>
      <c r="H20" s="19">
        <f>+H8</f>
        <v>6334.5098039215691</v>
      </c>
    </row>
    <row r="21" spans="1:8" ht="15.75" customHeight="1" x14ac:dyDescent="0.2">
      <c r="A21" s="44"/>
      <c r="B21" s="45">
        <v>40</v>
      </c>
      <c r="C21" s="46" t="s">
        <v>42</v>
      </c>
      <c r="D21" s="47">
        <v>0</v>
      </c>
      <c r="E21" s="48">
        <v>0</v>
      </c>
      <c r="G21" s="37" t="s">
        <v>12</v>
      </c>
      <c r="H21" s="19">
        <f>+$B$16</f>
        <v>11140</v>
      </c>
    </row>
    <row r="22" spans="1:8" ht="15.75" customHeight="1" x14ac:dyDescent="0.2">
      <c r="A22" s="44"/>
      <c r="B22" s="45">
        <v>7</v>
      </c>
      <c r="C22" s="46" t="s">
        <v>43</v>
      </c>
      <c r="D22" s="29">
        <v>0</v>
      </c>
      <c r="E22" s="48">
        <v>0</v>
      </c>
      <c r="G22" s="37" t="s">
        <v>44</v>
      </c>
      <c r="H22" s="19">
        <f>+H21+H20</f>
        <v>17474.50980392157</v>
      </c>
    </row>
    <row r="23" spans="1:8" ht="15.75" customHeight="1" x14ac:dyDescent="0.2">
      <c r="A23" s="44"/>
      <c r="B23" s="49"/>
      <c r="C23" s="46" t="s">
        <v>45</v>
      </c>
      <c r="D23" s="46"/>
      <c r="E23" s="50"/>
      <c r="G23" s="37" t="s">
        <v>46</v>
      </c>
      <c r="H23" s="19">
        <f>+H22/(H19+H18)</f>
        <v>379.88064791133849</v>
      </c>
    </row>
    <row r="24" spans="1:8" ht="15.75" customHeight="1" x14ac:dyDescent="0.2">
      <c r="A24" s="44"/>
      <c r="B24" s="49">
        <v>0</v>
      </c>
      <c r="C24" s="46" t="s">
        <v>47</v>
      </c>
      <c r="D24" s="46"/>
      <c r="E24" s="50"/>
    </row>
    <row r="25" spans="1:8" ht="15.75" customHeight="1" x14ac:dyDescent="0.2">
      <c r="A25" s="44"/>
      <c r="B25" s="29">
        <v>0</v>
      </c>
      <c r="C25" s="46" t="s">
        <v>48</v>
      </c>
      <c r="D25" s="46"/>
      <c r="E25" s="50"/>
      <c r="G25" t="s">
        <v>49</v>
      </c>
    </row>
    <row r="26" spans="1:8" ht="15.75" customHeight="1" x14ac:dyDescent="0.2">
      <c r="A26" s="51"/>
      <c r="B26" s="52">
        <f>+B19+(B28*B23)+(B24*B28)+B25+B20+B21+B22</f>
        <v>58</v>
      </c>
      <c r="C26" s="53" t="s">
        <v>37</v>
      </c>
      <c r="D26" s="54"/>
      <c r="E26" s="55"/>
      <c r="G26" t="s">
        <v>50</v>
      </c>
    </row>
    <row r="27" spans="1:8" ht="15.75" customHeight="1" x14ac:dyDescent="0.2">
      <c r="G27" t="s">
        <v>51</v>
      </c>
    </row>
    <row r="28" spans="1:8" ht="15.75" customHeight="1" x14ac:dyDescent="0.2">
      <c r="A28" s="56" t="s">
        <v>52</v>
      </c>
      <c r="B28" s="57">
        <v>160</v>
      </c>
      <c r="C28" s="2" t="s">
        <v>53</v>
      </c>
      <c r="D28" s="2"/>
      <c r="E28" s="2"/>
      <c r="G28" t="s">
        <v>54</v>
      </c>
    </row>
    <row r="29" spans="1:8" ht="15.75" customHeight="1" x14ac:dyDescent="0.2">
      <c r="G29" t="s">
        <v>55</v>
      </c>
    </row>
    <row r="30" spans="1:8" ht="15.75" customHeight="1" x14ac:dyDescent="0.2">
      <c r="A30" s="58" t="s">
        <v>56</v>
      </c>
      <c r="B30" s="59">
        <f>+B16</f>
        <v>11140</v>
      </c>
      <c r="C30" s="60" t="s">
        <v>12</v>
      </c>
    </row>
    <row r="31" spans="1:8" ht="15.75" customHeight="1" x14ac:dyDescent="0.2">
      <c r="A31" s="61" t="s">
        <v>57</v>
      </c>
      <c r="B31" s="62">
        <f>+B28-B26</f>
        <v>102</v>
      </c>
      <c r="C31" s="63" t="s">
        <v>58</v>
      </c>
    </row>
    <row r="32" spans="1:8" ht="15.75" customHeight="1" x14ac:dyDescent="0.2">
      <c r="A32" s="64"/>
      <c r="B32" s="65">
        <f>+B30/B31</f>
        <v>109.21568627450981</v>
      </c>
      <c r="C32" s="66" t="s">
        <v>59</v>
      </c>
    </row>
    <row r="34" spans="1:1" ht="15.75" customHeight="1" x14ac:dyDescent="0.2">
      <c r="A34" t="s">
        <v>60</v>
      </c>
    </row>
    <row r="35" spans="1:1" ht="15.75" customHeight="1" x14ac:dyDescent="0.2">
      <c r="A35" t="s">
        <v>61</v>
      </c>
    </row>
    <row r="36" spans="1:1" ht="15.75" customHeight="1" x14ac:dyDescent="0.2">
      <c r="A36" t="s">
        <v>62</v>
      </c>
    </row>
    <row r="38" spans="1:1" ht="15.75" customHeight="1" x14ac:dyDescent="0.2">
      <c r="A38" t="s">
        <v>63</v>
      </c>
    </row>
    <row r="39" spans="1:1" ht="15.75" customHeight="1" x14ac:dyDescent="0.2"/>
    <row r="40" spans="1:1" ht="15.75" customHeight="1" x14ac:dyDescent="0.2"/>
    <row r="41" spans="1:1" ht="15.75" customHeight="1" x14ac:dyDescent="0.2"/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</sheetData>
  <mergeCells count="1">
    <mergeCell ref="C28:E28"/>
  </mergeCells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"/>
  <sheetViews>
    <sheetView zoomScaleNormal="100" workbookViewId="0"/>
  </sheetViews>
  <sheetFormatPr defaultRowHeight="15" x14ac:dyDescent="0.2"/>
  <cols>
    <col min="1" max="1" width="11.43359375"/>
    <col min="2" max="2" width="18.0234375" customWidth="1"/>
    <col min="3" max="3" width="123.08984375" customWidth="1"/>
    <col min="4" max="11" width="11.43359375"/>
    <col min="12" max="1025" width="14.390625" customWidth="1"/>
  </cols>
  <sheetData>
    <row r="1" spans="1:3" x14ac:dyDescent="0.2">
      <c r="A1" s="67"/>
      <c r="B1" s="68" t="s">
        <v>64</v>
      </c>
      <c r="C1" s="69" t="s">
        <v>65</v>
      </c>
    </row>
    <row r="2" spans="1:3" ht="41.25" x14ac:dyDescent="0.2">
      <c r="A2" s="1" t="s">
        <v>66</v>
      </c>
      <c r="B2" s="70" t="s">
        <v>67</v>
      </c>
      <c r="C2" s="71"/>
    </row>
    <row r="3" spans="1:3" ht="41.25" x14ac:dyDescent="0.2">
      <c r="A3" s="1"/>
      <c r="B3" s="72" t="s">
        <v>68</v>
      </c>
      <c r="C3" s="73"/>
    </row>
    <row r="4" spans="1:3" ht="68.25" x14ac:dyDescent="0.2">
      <c r="A4" s="1"/>
      <c r="B4" s="74" t="s">
        <v>69</v>
      </c>
      <c r="C4" s="75"/>
    </row>
    <row r="5" spans="1:3" ht="27.75" x14ac:dyDescent="0.2">
      <c r="A5" s="1" t="s">
        <v>32</v>
      </c>
      <c r="B5" s="70" t="s">
        <v>70</v>
      </c>
      <c r="C5" s="71"/>
    </row>
    <row r="6" spans="1:3" ht="41.25" x14ac:dyDescent="0.2">
      <c r="A6" s="1"/>
      <c r="B6" s="72" t="s">
        <v>71</v>
      </c>
      <c r="C6" s="73"/>
    </row>
    <row r="7" spans="1:3" ht="41.25" x14ac:dyDescent="0.2">
      <c r="A7" s="1"/>
      <c r="B7" s="74" t="s">
        <v>72</v>
      </c>
      <c r="C7" s="75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</sheetData>
  <mergeCells count="2">
    <mergeCell ref="A2:A4"/>
    <mergeCell ref="A5:A7"/>
  </mergeCells>
  <pageMargins left="0.7" right="0.7" top="0.75" bottom="0.75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Excel Android</Application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dc:description/>
  <cp:lastModifiedBy/>
  <cp:revision>2</cp:revision>
  <dcterms:created xsi:type="dcterms:W3CDTF">2021-01-12T19:33:14Z</dcterms:created>
  <dcterms:modified xsi:type="dcterms:W3CDTF">2021-06-18T14:22:23Z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