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fne\Downloads\"/>
    </mc:Choice>
  </mc:AlternateContent>
  <bookViews>
    <workbookView xWindow="0" yWindow="0" windowWidth="20490" windowHeight="7650" activeTab="1"/>
  </bookViews>
  <sheets>
    <sheet name="Cálculo" sheetId="1" r:id="rId1"/>
    <sheet name="Justificación" sheetId="2" r:id="rId2"/>
  </sheets>
  <calcPr calcId="162913"/>
</workbook>
</file>

<file path=xl/calcChain.xml><?xml version="1.0" encoding="utf-8"?>
<calcChain xmlns="http://schemas.openxmlformats.org/spreadsheetml/2006/main">
  <c r="I4" i="1" l="1"/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H4" i="1"/>
  <c r="H5" i="1" s="1"/>
  <c r="J6" i="1"/>
  <c r="H6" i="1"/>
  <c r="K13" i="1" l="1"/>
  <c r="K14" i="1" s="1"/>
  <c r="I5" i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<sst xmlns="http://schemas.openxmlformats.org/spreadsheetml/2006/main" count="84" uniqueCount="79">
  <si>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</si>
  <si>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</si>
  <si>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</si>
  <si>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</si>
  <si>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</si>
  <si>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</si>
  <si>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</si>
  <si>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</si>
  <si>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</si>
  <si>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</si>
  <si>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</si>
  <si>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</si>
  <si>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</si>
  <si>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</si>
  <si>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</si>
  <si>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</si>
  <si>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</si>
  <si>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</si>
  <si>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</si>
  <si>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</si>
  <si>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</si>
  <si>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</si>
  <si>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</si>
  <si>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</si>
  <si>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</si>
  <si>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</si>
  <si>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</si>
  <si>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</si>
  <si>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</si>
  <si>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</si>
  <si>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</si>
  <si>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</si>
  <si>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</si>
  <si>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</si>
  <si>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</si>
  <si>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</si>
  <si>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</si>
  <si>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</si>
  <si>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</si>
  <si>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</si>
  <si>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</si>
  <si>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</si>
  <si>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</si>
  <si>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</si>
  <si>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</si>
  <si>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</si>
  <si>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</si>
  <si>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</si>
  <si>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</si>
  <si>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</si>
  <si>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</si>
  <si>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</si>
  <si>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</si>
  <si>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</si>
  <si>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</si>
  <si>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</si>
  <si>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</si>
  <si>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</si>
  <si>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</si>
  <si>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</si>
  <si>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</si>
  <si>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</si>
  <si>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</si>
  <si>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</si>
  <si>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</si>
  <si>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</si>
  <si>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</si>
  <si>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</si>
  <si>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</si>
  <si>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bolsas (costos de este insumo por unidad producida)</t>
  </si>
  <si>
    <t>Insumo 2: sorbetes (costos de este insumo por unidad producida)</t>
  </si>
  <si>
    <t>Insumo 3: cepillos (costos de este insumo por unidad producida)</t>
  </si>
  <si>
    <t>Insumo 4: stickers (costos de este insumo por unidad producida)</t>
  </si>
  <si>
    <t>Elegimos ese capital inicial ya que hicimos una búsqueda de los precios/costos fijos, es decir de los materiales y tomamos la decisión de elegir los más accesibles .</t>
  </si>
  <si>
    <t xml:space="preserve">Elegimos vender en total 26 acciones, 13 internas y 13 externas ya que son las acciones justas que la empresa necesita. Si hubiésemos decidido aumentar las acciones externas o disminuirlas, podríamos tener efectos negativos duraderos, como la sobrecapitalización o la subcapitalización, donde en la primera nos endeudamos porque debemos pagarle a accionistas que no son necesarios y en la segunda, no tendríamos suficientes fondos para cubrir lo costos totales. </t>
  </si>
  <si>
    <t>Tenemos planeado reinvertir en el modulo 12, porque estariamos en la pre-feria, por lo tanto es el mejor momento para reponer el stock.</t>
  </si>
  <si>
    <t>Para alcanzar esas ventas debemos vender 5 unidades por módulo o por módulo cada uno de nosotros debe vender 1 unidad.</t>
  </si>
  <si>
    <t xml:space="preserve">Para producir esa cantidad de unidades en el tiempo determinado, debemos hacer dos tandas, en la primer tanda venderemos 40 unidades y en la segunda tanda (llegando al módulo 12), 40 unidades más. 
Por otro lado, el departamento encargado de dicha función deberá fijar sus metas a corto o largo plazo y dividirse las tareas entre sí, para así tener un equipo competente y bien organizado que cumpla con la fecha; eso sí, con su debido control de calidad para llegar a las expectativas de los gerentes. 
</t>
  </si>
  <si>
    <t xml:space="preserve"> En nuestro escenario proyectado, nosotros elegimos 80 unidades como la cantidad que buscamos vender de acá a fin de año ya que, con esta cantidad de ventas, seremos capaces de cubrir los costos de producción, los cuales llegarían a los $17,072 y además generaríamos un 102% de rentabilidad.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</si>
</sst>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65" fontId="2" fillId="3" borderId="0" xfId="1" applyNumberFormat="1" applyFont="1" applyFill="1" applyBorder="1" applyAlignment="1" applyProtection="1">
      <alignment horizontal="center" vertical="center" wrapText="1"/>
    </xf>
    <xf numFmtId="165" fontId="0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D1" zoomScale="80" zoomScaleNormal="80" workbookViewId="0">
      <selection activeCell="J18" sqref="J18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3.42578125" bestFit="1" customWidth="1"/>
    <col min="9" max="10" width="21" bestFit="1" customWidth="1"/>
    <col min="11" max="11" width="22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2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ht="30" x14ac:dyDescent="0.25">
      <c r="C3" s="2" t="s">
        <v>7</v>
      </c>
      <c r="G3" s="8" t="s">
        <v>8</v>
      </c>
      <c r="H3" s="79">
        <f>+B32</f>
        <v>29.077353215284251</v>
      </c>
      <c r="I3" s="80">
        <v>40</v>
      </c>
      <c r="J3" s="80">
        <v>100</v>
      </c>
      <c r="K3" s="80">
        <v>80</v>
      </c>
      <c r="L3" s="81" t="s">
        <v>9</v>
      </c>
    </row>
    <row r="4" spans="1:13" x14ac:dyDescent="0.25">
      <c r="G4" s="19" t="s">
        <v>10</v>
      </c>
      <c r="H4" s="20">
        <f>+H3/$B$7</f>
        <v>1.8173345759552657</v>
      </c>
      <c r="I4" s="20">
        <f>+I3/$B$7</f>
        <v>2.5</v>
      </c>
      <c r="J4" s="20">
        <f>+J3/$B$7</f>
        <v>6.25</v>
      </c>
      <c r="K4" s="50">
        <f>+K3/$B$7</f>
        <v>5</v>
      </c>
    </row>
    <row r="5" spans="1:13" x14ac:dyDescent="0.25">
      <c r="G5" s="19" t="s">
        <v>11</v>
      </c>
      <c r="H5" s="20">
        <f>+H4/$B$6</f>
        <v>0.13979496738117428</v>
      </c>
      <c r="I5" s="20">
        <f>+I4/$B$6</f>
        <v>0.19230769230769232</v>
      </c>
      <c r="J5" s="20">
        <f>+J4/$B$6</f>
        <v>0.48076923076923078</v>
      </c>
      <c r="K5" s="50">
        <f>+K4/$B$6</f>
        <v>0.38461538461538464</v>
      </c>
    </row>
    <row r="6" spans="1:13" x14ac:dyDescent="0.25">
      <c r="A6" s="4" t="s">
        <v>12</v>
      </c>
      <c r="B6" s="5">
        <v>13</v>
      </c>
      <c r="C6" s="6" t="s">
        <v>13</v>
      </c>
      <c r="D6" s="7"/>
      <c r="G6" s="8" t="s">
        <v>14</v>
      </c>
      <c r="H6" s="16">
        <f>+$B$28*H3</f>
        <v>10177.073625349489</v>
      </c>
      <c r="I6" s="16">
        <f>+$B$28*I3</f>
        <v>14000</v>
      </c>
      <c r="J6" s="16">
        <f>+$B$28*J3</f>
        <v>35000</v>
      </c>
      <c r="K6" s="48">
        <f>+$B$28*K3</f>
        <v>28000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5">
        <f>+$B$16</f>
        <v>6240</v>
      </c>
      <c r="I7" s="15">
        <f>+$B$16</f>
        <v>6240</v>
      </c>
      <c r="J7" s="15">
        <f>+$B$16</f>
        <v>6240</v>
      </c>
      <c r="K7" s="47">
        <f>+$B$16</f>
        <v>6240</v>
      </c>
    </row>
    <row r="8" spans="1:13" x14ac:dyDescent="0.25">
      <c r="A8" s="9"/>
      <c r="B8" s="13">
        <f>1*D8*B7</f>
        <v>800</v>
      </c>
      <c r="C8" s="11" t="s">
        <v>16</v>
      </c>
      <c r="D8" s="14">
        <v>50</v>
      </c>
      <c r="G8" s="8" t="s">
        <v>17</v>
      </c>
      <c r="H8" s="16">
        <f>+$B$26*H3</f>
        <v>3937.0736253494879</v>
      </c>
      <c r="I8" s="16">
        <f>+$B$26*I3</f>
        <v>5416</v>
      </c>
      <c r="J8" s="16">
        <f>+$B$26*J3</f>
        <v>13540</v>
      </c>
      <c r="K8" s="48">
        <f>+$B$26*K3</f>
        <v>10832</v>
      </c>
    </row>
    <row r="9" spans="1:13" x14ac:dyDescent="0.25">
      <c r="A9" s="9"/>
      <c r="B9" s="13">
        <f>4*D9*B7</f>
        <v>2240</v>
      </c>
      <c r="C9" s="11" t="s">
        <v>18</v>
      </c>
      <c r="D9" s="14">
        <v>35</v>
      </c>
      <c r="G9" s="8" t="s">
        <v>19</v>
      </c>
      <c r="H9" s="15">
        <f>+H8+H7</f>
        <v>10177.073625349487</v>
      </c>
      <c r="I9" s="15">
        <f>+I8+I7</f>
        <v>11656</v>
      </c>
      <c r="J9" s="15">
        <f>+J8+J7</f>
        <v>19780</v>
      </c>
      <c r="K9" s="47">
        <f>+K8+K7</f>
        <v>17072</v>
      </c>
    </row>
    <row r="10" spans="1:13" ht="30" x14ac:dyDescent="0.25">
      <c r="A10" s="9"/>
      <c r="B10" s="73">
        <f>(+B6-5)*D10*B7</f>
        <v>3200</v>
      </c>
      <c r="C10" s="75" t="s">
        <v>20</v>
      </c>
      <c r="D10" s="74">
        <v>25</v>
      </c>
      <c r="G10" s="72" t="s">
        <v>21</v>
      </c>
      <c r="H10" s="15">
        <f>+H6-H9</f>
        <v>0</v>
      </c>
      <c r="I10" s="15">
        <f>+I6-I9</f>
        <v>2344</v>
      </c>
      <c r="J10" s="15">
        <f>+J6-J9</f>
        <v>15220</v>
      </c>
      <c r="K10" s="47">
        <f>+K6-K9</f>
        <v>10928</v>
      </c>
    </row>
    <row r="11" spans="1:13" x14ac:dyDescent="0.25">
      <c r="A11" s="9"/>
      <c r="B11" s="13">
        <f>+SUM(B8:B10)</f>
        <v>6240</v>
      </c>
      <c r="C11" s="11" t="s">
        <v>22</v>
      </c>
      <c r="D11" s="12"/>
      <c r="G11" s="8" t="s">
        <v>23</v>
      </c>
      <c r="H11" s="18">
        <f>+IF(H10&gt;0,H10*0.05,0)</f>
        <v>0</v>
      </c>
      <c r="I11" s="18">
        <f>+IF(I10&gt;0,I10*0.05,0)</f>
        <v>117.2</v>
      </c>
      <c r="J11" s="18">
        <f>+IF(J10&gt;0,J10*0.05,0)</f>
        <v>761</v>
      </c>
      <c r="K11" s="49">
        <f>+IF(K10&gt;0,K10*0.05,0)</f>
        <v>546.4</v>
      </c>
    </row>
    <row r="12" spans="1:13" x14ac:dyDescent="0.25">
      <c r="A12" s="9"/>
      <c r="B12" s="17">
        <v>0</v>
      </c>
      <c r="C12" s="11" t="s">
        <v>24</v>
      </c>
      <c r="D12" s="12"/>
      <c r="G12" s="8" t="s">
        <v>25</v>
      </c>
      <c r="H12" s="15">
        <f>+H10-H11</f>
        <v>0</v>
      </c>
      <c r="I12" s="15">
        <f>+I10-I11</f>
        <v>2226.8000000000002</v>
      </c>
      <c r="J12" s="15">
        <f>+J10-J11</f>
        <v>14459</v>
      </c>
      <c r="K12" s="47">
        <f>+K10-K11</f>
        <v>10381.6</v>
      </c>
    </row>
    <row r="13" spans="1:13" x14ac:dyDescent="0.25">
      <c r="A13" s="9"/>
      <c r="B13" s="17">
        <v>0</v>
      </c>
      <c r="C13" s="11" t="s">
        <v>26</v>
      </c>
      <c r="D13" s="12"/>
      <c r="G13" s="8" t="s">
        <v>27</v>
      </c>
      <c r="H13" s="15">
        <f>+H12/($H$18+$H$19)+$H$23</f>
        <v>391.42590866728796</v>
      </c>
      <c r="I13" s="15">
        <f>+I12/($H$18+$H$19)+$H$23</f>
        <v>477.07206251344178</v>
      </c>
      <c r="J13" s="15">
        <f>+J12/($H$18+$H$19)+$H$23</f>
        <v>947.54129328267254</v>
      </c>
      <c r="K13" s="47">
        <f>+K12/($H$18+$H$19)+$H$23</f>
        <v>790.71821635959566</v>
      </c>
    </row>
    <row r="14" spans="1:13" x14ac:dyDescent="0.25">
      <c r="A14" s="9"/>
      <c r="B14" s="17">
        <v>0</v>
      </c>
      <c r="C14" s="11" t="s">
        <v>28</v>
      </c>
      <c r="D14" s="12"/>
      <c r="G14" s="8" t="s">
        <v>29</v>
      </c>
      <c r="H14" s="27">
        <f>(H13/$H$23)-1</f>
        <v>0</v>
      </c>
      <c r="I14" s="27">
        <f>(I13/$H$23)-1</f>
        <v>0.21880553113553103</v>
      </c>
      <c r="J14" s="27">
        <f>(J13/$H$23)-1</f>
        <v>1.4207423992673993</v>
      </c>
      <c r="K14" s="51">
        <f>(K13/$H$23)-1</f>
        <v>1.0200967765567768</v>
      </c>
      <c r="L14" s="28"/>
    </row>
    <row r="15" spans="1:13" x14ac:dyDescent="0.25">
      <c r="A15" s="9"/>
      <c r="B15" s="17">
        <v>0</v>
      </c>
      <c r="C15" s="11" t="s">
        <v>30</v>
      </c>
      <c r="D15" s="12"/>
    </row>
    <row r="16" spans="1:13" x14ac:dyDescent="0.25">
      <c r="A16" s="21"/>
      <c r="B16" s="22">
        <f>+SUM(B11:B15)</f>
        <v>6240</v>
      </c>
      <c r="C16" s="23" t="s">
        <v>31</v>
      </c>
      <c r="D16" s="24"/>
      <c r="G16" t="s">
        <v>32</v>
      </c>
      <c r="J16" s="28"/>
      <c r="K16" s="28"/>
      <c r="L16" s="28"/>
      <c r="M16" s="28"/>
    </row>
    <row r="17" spans="1:9" x14ac:dyDescent="0.25">
      <c r="G17" s="32" t="s">
        <v>33</v>
      </c>
      <c r="H17" s="33">
        <f>+H3</f>
        <v>29.077353215284251</v>
      </c>
    </row>
    <row r="18" spans="1:9" x14ac:dyDescent="0.25">
      <c r="D18" t="s">
        <v>34</v>
      </c>
      <c r="E18" t="s">
        <v>35</v>
      </c>
      <c r="G18" s="32" t="s">
        <v>36</v>
      </c>
      <c r="H18" s="18">
        <f>+$B$6</f>
        <v>13</v>
      </c>
    </row>
    <row r="19" spans="1:9" x14ac:dyDescent="0.25">
      <c r="A19" s="25" t="s">
        <v>37</v>
      </c>
      <c r="B19" s="68">
        <f>IF(D19&gt;0.001,D19*E19,0)</f>
        <v>28</v>
      </c>
      <c r="C19" s="59" t="s">
        <v>69</v>
      </c>
      <c r="D19" s="26">
        <v>28</v>
      </c>
      <c r="E19" s="65">
        <v>1</v>
      </c>
      <c r="G19" s="32" t="s">
        <v>38</v>
      </c>
      <c r="H19" s="18">
        <f>+H18</f>
        <v>13</v>
      </c>
    </row>
    <row r="20" spans="1:9" x14ac:dyDescent="0.25">
      <c r="A20" s="29"/>
      <c r="B20" s="67">
        <f>IF(D20&gt;0.001,D20*E20,0)</f>
        <v>44.9</v>
      </c>
      <c r="C20" s="60" t="s">
        <v>70</v>
      </c>
      <c r="D20" s="64">
        <v>44.9</v>
      </c>
      <c r="E20" s="66">
        <v>1</v>
      </c>
      <c r="G20" s="32" t="s">
        <v>39</v>
      </c>
      <c r="H20" s="15">
        <f>+H8</f>
        <v>3937.0736253494879</v>
      </c>
    </row>
    <row r="21" spans="1:9" x14ac:dyDescent="0.25">
      <c r="A21" s="29"/>
      <c r="B21" s="67">
        <f>IF(D21&gt;0.001,D21*E21,0)</f>
        <v>25</v>
      </c>
      <c r="C21" s="60" t="s">
        <v>71</v>
      </c>
      <c r="D21" s="64">
        <v>25</v>
      </c>
      <c r="E21" s="66">
        <v>1</v>
      </c>
      <c r="G21" s="32" t="s">
        <v>12</v>
      </c>
      <c r="H21" s="15">
        <f>+$B$16</f>
        <v>6240</v>
      </c>
    </row>
    <row r="22" spans="1:9" x14ac:dyDescent="0.25">
      <c r="A22" s="29"/>
      <c r="B22" s="67">
        <f>IF(D22&gt;0.001,D22*E22,0)</f>
        <v>2.5</v>
      </c>
      <c r="C22" s="60" t="s">
        <v>72</v>
      </c>
      <c r="D22" s="17">
        <v>2.5</v>
      </c>
      <c r="E22" s="66">
        <v>1</v>
      </c>
      <c r="G22" s="32" t="s">
        <v>40</v>
      </c>
      <c r="H22" s="15">
        <f>+H21+H20</f>
        <v>10177.073625349487</v>
      </c>
    </row>
    <row r="23" spans="1:9" x14ac:dyDescent="0.25">
      <c r="A23" s="29"/>
      <c r="B23" s="30">
        <v>0.1</v>
      </c>
      <c r="C23" s="60" t="s">
        <v>41</v>
      </c>
      <c r="D23" s="60"/>
      <c r="E23" s="31"/>
      <c r="G23" s="32" t="s">
        <v>42</v>
      </c>
      <c r="H23" s="16">
        <f>+H22/(H19+H18)</f>
        <v>391.42590866728796</v>
      </c>
      <c r="I23" s="70"/>
    </row>
    <row r="24" spans="1:9" x14ac:dyDescent="0.25">
      <c r="A24" s="29"/>
      <c r="B24" s="30">
        <v>0</v>
      </c>
      <c r="C24" s="60" t="s">
        <v>43</v>
      </c>
      <c r="D24" s="60"/>
      <c r="E24" s="31"/>
      <c r="I24" s="70"/>
    </row>
    <row r="25" spans="1:9" x14ac:dyDescent="0.25">
      <c r="A25" s="29"/>
      <c r="B25" s="17"/>
      <c r="C25" s="60" t="s">
        <v>44</v>
      </c>
      <c r="D25" s="60"/>
      <c r="E25" s="31"/>
    </row>
    <row r="26" spans="1:9" x14ac:dyDescent="0.25">
      <c r="A26" s="34"/>
      <c r="B26" s="35">
        <f>+B19+(B28*B23)+(B24*B28)+B25+B20+B21+B22</f>
        <v>135.4</v>
      </c>
      <c r="C26" s="61" t="s">
        <v>37</v>
      </c>
      <c r="D26" s="62"/>
      <c r="E26" s="63"/>
    </row>
    <row r="27" spans="1:9" x14ac:dyDescent="0.25">
      <c r="G27" t="s">
        <v>45</v>
      </c>
    </row>
    <row r="28" spans="1:9" x14ac:dyDescent="0.25">
      <c r="A28" s="36" t="s">
        <v>48</v>
      </c>
      <c r="B28" s="37">
        <v>350</v>
      </c>
      <c r="C28" s="82" t="s">
        <v>49</v>
      </c>
      <c r="D28" s="83"/>
      <c r="E28" s="84"/>
      <c r="G28" t="s">
        <v>46</v>
      </c>
    </row>
    <row r="29" spans="1:9" x14ac:dyDescent="0.25">
      <c r="G29" t="s">
        <v>47</v>
      </c>
    </row>
    <row r="30" spans="1:9" x14ac:dyDescent="0.25">
      <c r="A30" s="38" t="s">
        <v>52</v>
      </c>
      <c r="B30" s="39">
        <f>+B16</f>
        <v>6240</v>
      </c>
      <c r="C30" s="40" t="s">
        <v>12</v>
      </c>
      <c r="G30" t="s">
        <v>50</v>
      </c>
    </row>
    <row r="31" spans="1:9" x14ac:dyDescent="0.25">
      <c r="A31" s="41" t="s">
        <v>53</v>
      </c>
      <c r="B31" s="42">
        <f>+B28-B26</f>
        <v>214.6</v>
      </c>
      <c r="C31" s="43" t="s">
        <v>54</v>
      </c>
      <c r="G31" t="s">
        <v>51</v>
      </c>
    </row>
    <row r="32" spans="1:9" x14ac:dyDescent="0.25">
      <c r="A32" s="44"/>
      <c r="B32" s="69">
        <f>+B30/B31</f>
        <v>29.077353215284251</v>
      </c>
      <c r="C32" s="45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ignoredErrors>
    <ignoredError sqref="B3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2" sqref="C2"/>
    </sheetView>
  </sheetViews>
  <sheetFormatPr baseColWidth="10" defaultColWidth="11.42578125" defaultRowHeight="15" x14ac:dyDescent="0.25"/>
  <cols>
    <col min="2" max="2" width="17.85546875" bestFit="1" customWidth="1"/>
    <col min="3" max="3" width="147.140625" bestFit="1" customWidth="1"/>
  </cols>
  <sheetData>
    <row r="1" spans="1:3" x14ac:dyDescent="0.25">
      <c r="A1" s="58"/>
      <c r="B1" s="56" t="s">
        <v>60</v>
      </c>
      <c r="C1" s="57" t="s">
        <v>61</v>
      </c>
    </row>
    <row r="2" spans="1:3" ht="75" x14ac:dyDescent="0.25">
      <c r="A2" s="85" t="s">
        <v>62</v>
      </c>
      <c r="B2" s="53" t="s">
        <v>63</v>
      </c>
      <c r="C2" s="77" t="s">
        <v>78</v>
      </c>
    </row>
    <row r="3" spans="1:3" ht="45" x14ac:dyDescent="0.25">
      <c r="A3" s="86"/>
      <c r="B3" s="55" t="s">
        <v>64</v>
      </c>
      <c r="C3" s="78" t="s">
        <v>76</v>
      </c>
    </row>
    <row r="4" spans="1:3" ht="90" x14ac:dyDescent="0.25">
      <c r="A4" s="87"/>
      <c r="B4" s="54" t="s">
        <v>65</v>
      </c>
      <c r="C4" s="76" t="s">
        <v>77</v>
      </c>
    </row>
    <row r="5" spans="1:3" ht="45" customHeight="1" x14ac:dyDescent="0.25">
      <c r="A5" s="90" t="s">
        <v>32</v>
      </c>
      <c r="B5" s="53" t="s">
        <v>66</v>
      </c>
      <c r="C5" s="71" t="s">
        <v>73</v>
      </c>
    </row>
    <row r="6" spans="1:3" ht="60" customHeight="1" x14ac:dyDescent="0.25">
      <c r="A6" s="91"/>
      <c r="B6" s="89" t="s">
        <v>67</v>
      </c>
      <c r="C6" s="88" t="s">
        <v>74</v>
      </c>
    </row>
    <row r="7" spans="1:3" x14ac:dyDescent="0.25">
      <c r="A7" s="91"/>
      <c r="B7" s="89"/>
      <c r="C7" s="88"/>
    </row>
    <row r="8" spans="1:3" x14ac:dyDescent="0.25">
      <c r="A8" s="91"/>
      <c r="B8" s="89"/>
      <c r="C8" s="88"/>
    </row>
    <row r="9" spans="1:3" ht="75" x14ac:dyDescent="0.25">
      <c r="A9" s="91"/>
      <c r="B9" s="54" t="s">
        <v>68</v>
      </c>
      <c r="C9" s="76" t="s">
        <v>75</v>
      </c>
    </row>
  </sheetData>
  <mergeCells count="4">
    <mergeCell ref="A2:A4"/>
    <mergeCell ref="C6:C8"/>
    <mergeCell ref="B6:B8"/>
    <mergeCell ref="A5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javierestudios7@gmail.com</cp:lastModifiedBy>
  <cp:revision/>
  <dcterms:created xsi:type="dcterms:W3CDTF">2021-01-12T19:33:14Z</dcterms:created>
  <dcterms:modified xsi:type="dcterms:W3CDTF">2021-06-21T21:18:18Z</dcterms:modified>
</cp:coreProperties>
</file>