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650" activeTab="1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2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<sst xmlns="http://schemas.openxmlformats.org/spreadsheetml/2006/main" count="84" uniqueCount="79">
  <si>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</si>
  <si>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</si>
  <si>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</si>
  <si>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</si>
  <si>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</si>
  <si>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</si>
  <si>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</si>
  <si>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</si>
  <si>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</si>
  <si>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</si>
  <si>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</si>
  <si>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</si>
  <si>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</si>
  <si>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</si>
  <si>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</si>
  <si>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</si>
  <si>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</si>
  <si>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</si>
  <si>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</si>
  <si>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</si>
  <si>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</si>
  <si>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</si>
  <si>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</si>
  <si>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</si>
  <si>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</si>
  <si>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</si>
  <si>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</si>
  <si>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</si>
  <si>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</si>
  <si>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</si>
  <si>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</si>
  <si>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</si>
  <si>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</si>
  <si>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</si>
  <si>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</si>
  <si>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</si>
  <si>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</si>
  <si>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</si>
  <si>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</si>
  <si>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</si>
  <si>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</si>
  <si>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</si>
  <si>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</si>
  <si>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</si>
  <si>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</si>
  <si>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</si>
  <si>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</si>
  <si>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</si>
  <si>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</si>
  <si>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</si>
  <si>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</si>
  <si>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</si>
  <si>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</si>
  <si>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</si>
  <si>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</si>
  <si>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</si>
  <si>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</si>
  <si>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</si>
  <si>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</si>
  <si>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</si>
  <si>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</si>
  <si>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</si>
  <si>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</si>
  <si>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</si>
  <si>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</si>
  <si>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</si>
  <si>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</si>
  <si>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</si>
  <si>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</si>
  <si>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</si>
  <si>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</si>
  <si>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</si>
  <si>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</si>
  <si>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El objetivo fue fijado considerando la posibilidad de venta de cada uno de los integrantes del emprendimiento. Se determinó como meta la venta de 5 productos cada uno.</t>
  </si>
  <si>
    <t>Cada integrante ofrecerá el producto en forma personalizada  entre sus familiares y conocidos. También se prevee publicitarlo en las redes sociales.</t>
  </si>
  <si>
    <t>Se proyectó la fabricación en dentro de las horas cátedras de la materia Administración para la Producción y la Comercialización.  En caso de no llegar al objetivo se considera producir a contraturno dentro del Colegio.</t>
  </si>
  <si>
    <t>El capital surgió de la  proyección financiera que hicimos donde tomamos en cuenta los costos fijos, variables y la cantidad mínima de productos a vender (P.E.)</t>
  </si>
  <si>
    <t>Porque consideramos conveniente que quedara para los accionistas internos el 50% del rendimiento esperado.</t>
  </si>
  <si>
    <t>A partir del módulo 10 y hasta el módulo 13, teniendo en cuenta la demanda del producto, se proyectará reinvertir aumentando las ventas utilizando distintas estrategias y buscando mejorar la rentabilidad del emprendimiento.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</si>
</sst>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D7" workbookViewId="0">
      <selection activeCell="K18" sqref="K18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72.425474254742554</v>
      </c>
      <c r="I3" s="53">
        <v>60</v>
      </c>
      <c r="J3" s="53">
        <v>150</v>
      </c>
      <c r="K3" s="53">
        <v>110</v>
      </c>
      <c r="L3" s="62" t="s">
        <v>9</v>
      </c>
    </row>
    <row r="4" spans="1:13" x14ac:dyDescent="0.25">
      <c r="G4" s="20" t="s">
        <v>10</v>
      </c>
      <c r="H4" s="21">
        <f>+H3/$B$7</f>
        <v>4.5265921409214096</v>
      </c>
      <c r="I4" s="21">
        <f>+I3/$B$7</f>
        <v>3.75</v>
      </c>
      <c r="J4" s="21">
        <f>+J3/$B$7</f>
        <v>9.375</v>
      </c>
      <c r="K4" s="51">
        <f>+K3/$B$7</f>
        <v>6.875</v>
      </c>
    </row>
    <row r="5" spans="1:13" x14ac:dyDescent="0.25">
      <c r="G5" s="20" t="s">
        <v>11</v>
      </c>
      <c r="H5" s="21">
        <f t="shared" ref="H5:J5" si="0">+H4/$B$6</f>
        <v>0.20575418822370042</v>
      </c>
      <c r="I5" s="21">
        <f t="shared" si="0"/>
        <v>0.17045454545454544</v>
      </c>
      <c r="J5" s="21">
        <f t="shared" si="0"/>
        <v>0.42613636363636365</v>
      </c>
      <c r="K5" s="51">
        <f t="shared" ref="K5" si="1">+K4/$B$6</f>
        <v>0.3125</v>
      </c>
    </row>
    <row r="6" spans="1:13" x14ac:dyDescent="0.25">
      <c r="A6" s="4" t="s">
        <v>12</v>
      </c>
      <c r="B6" s="5">
        <v>22</v>
      </c>
      <c r="C6" s="6" t="s">
        <v>13</v>
      </c>
      <c r="D6" s="7"/>
      <c r="G6" s="8" t="s">
        <v>14</v>
      </c>
      <c r="H6" s="17">
        <f>+$B$28*H3</f>
        <v>20279.132791327916</v>
      </c>
      <c r="I6" s="17">
        <f>+$B$28*I3</f>
        <v>16800</v>
      </c>
      <c r="J6" s="17">
        <f>+$B$28*J3</f>
        <v>42000</v>
      </c>
      <c r="K6" s="49">
        <f>+$B$28*K3</f>
        <v>30800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10690</v>
      </c>
      <c r="I7" s="16">
        <f t="shared" si="2"/>
        <v>10690</v>
      </c>
      <c r="J7" s="16">
        <f t="shared" si="2"/>
        <v>10690</v>
      </c>
      <c r="K7" s="48">
        <f t="shared" si="2"/>
        <v>10690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9589.1327913279147</v>
      </c>
      <c r="I8" s="17">
        <f>+$B$26*I3</f>
        <v>7944</v>
      </c>
      <c r="J8" s="17">
        <f>+$B$26*J3</f>
        <v>19860</v>
      </c>
      <c r="K8" s="49">
        <f>+$B$26*K3</f>
        <v>14564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20279.132791327916</v>
      </c>
      <c r="I9" s="16">
        <f t="shared" si="3"/>
        <v>18634</v>
      </c>
      <c r="J9" s="16">
        <f t="shared" si="3"/>
        <v>30550</v>
      </c>
      <c r="K9" s="48">
        <f t="shared" ref="K9" si="4">+K8+K7</f>
        <v>25254</v>
      </c>
    </row>
    <row r="10" spans="1:13" x14ac:dyDescent="0.25">
      <c r="A10" s="9"/>
      <c r="B10" s="14">
        <f>(+B6-5)*D10*B7</f>
        <v>6800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-1834</v>
      </c>
      <c r="J10" s="16">
        <f>+J6-J9</f>
        <v>11450</v>
      </c>
      <c r="K10" s="48">
        <f>+K6-K9</f>
        <v>5546</v>
      </c>
    </row>
    <row r="11" spans="1:13" x14ac:dyDescent="0.25">
      <c r="A11" s="9"/>
      <c r="B11" s="14">
        <f>+SUM(B8:B10)</f>
        <v>9840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572.5</v>
      </c>
      <c r="K11" s="50">
        <f t="shared" ref="K11" si="6">+IF(K10&gt;0,K10*0.05,0)</f>
        <v>277.3</v>
      </c>
    </row>
    <row r="12" spans="1:13" x14ac:dyDescent="0.25">
      <c r="A12" s="9"/>
      <c r="B12" s="18">
        <v>250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-1834</v>
      </c>
      <c r="J12" s="16">
        <f t="shared" si="7"/>
        <v>10877.5</v>
      </c>
      <c r="K12" s="48">
        <f t="shared" ref="K12" si="8">+K10-K11</f>
        <v>5268.7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460.889381621089</v>
      </c>
      <c r="I13" s="16">
        <f>+I12/($H$18+$H$19)+$H$23</f>
        <v>419.20756343927081</v>
      </c>
      <c r="J13" s="16">
        <f>+J12/($H$18+$H$19)+$H$23</f>
        <v>708.10529071199812</v>
      </c>
      <c r="K13" s="48">
        <f>+K12/($H$18+$H$19)+$H$23</f>
        <v>580.63256343927083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-9.0437792329279731E-2</v>
      </c>
      <c r="J14" s="28">
        <f>(J13/$H$23)-1</f>
        <v>0.5363888146465321</v>
      </c>
      <c r="K14" s="52">
        <f t="shared" ref="K14" si="9">(K13/$H$23)-1</f>
        <v>0.25980894026459977</v>
      </c>
      <c r="L14" s="29"/>
    </row>
    <row r="15" spans="1:13" x14ac:dyDescent="0.25">
      <c r="A15" s="9"/>
      <c r="B15" s="18">
        <v>600</v>
      </c>
      <c r="C15" s="11" t="s">
        <v>30</v>
      </c>
      <c r="D15" s="12"/>
    </row>
    <row r="16" spans="1:13" x14ac:dyDescent="0.25">
      <c r="A16" s="22"/>
      <c r="B16" s="23">
        <f>+SUM(B11:B15)</f>
        <v>10690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72.425474254742554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22</v>
      </c>
    </row>
    <row r="19" spans="1:8" x14ac:dyDescent="0.25">
      <c r="A19" s="26" t="s">
        <v>37</v>
      </c>
      <c r="B19" s="72">
        <v>74.25</v>
      </c>
      <c r="C19" s="63" t="s">
        <v>38</v>
      </c>
      <c r="D19" s="27">
        <v>0</v>
      </c>
      <c r="E19" s="69">
        <v>1</v>
      </c>
      <c r="G19" s="33" t="s">
        <v>39</v>
      </c>
      <c r="H19" s="19">
        <v>22</v>
      </c>
    </row>
    <row r="20" spans="1:8" x14ac:dyDescent="0.25">
      <c r="A20" s="30"/>
      <c r="B20" s="71">
        <v>35.75</v>
      </c>
      <c r="C20" s="64" t="s">
        <v>40</v>
      </c>
      <c r="D20" s="68">
        <v>0</v>
      </c>
      <c r="E20" s="70">
        <v>1</v>
      </c>
      <c r="G20" s="33" t="s">
        <v>41</v>
      </c>
      <c r="H20" s="16">
        <f>+H8</f>
        <v>9589.1327913279147</v>
      </c>
    </row>
    <row r="21" spans="1:8" x14ac:dyDescent="0.25">
      <c r="A21" s="30"/>
      <c r="B21" s="71">
        <f>IF(D21&gt;0.001,D21*E21,0)</f>
        <v>0</v>
      </c>
      <c r="C21" s="64" t="s">
        <v>42</v>
      </c>
      <c r="D21" s="68">
        <v>0</v>
      </c>
      <c r="E21" s="70">
        <v>0</v>
      </c>
      <c r="G21" s="33" t="s">
        <v>12</v>
      </c>
      <c r="H21" s="16">
        <f>+$B$16</f>
        <v>10690</v>
      </c>
    </row>
    <row r="22" spans="1:8" x14ac:dyDescent="0.25">
      <c r="A22" s="30"/>
      <c r="B22" s="71">
        <f>IF(D22&gt;0.001,D22*E22,0)</f>
        <v>0</v>
      </c>
      <c r="C22" s="64" t="s">
        <v>43</v>
      </c>
      <c r="D22" s="18">
        <v>0</v>
      </c>
      <c r="E22" s="70">
        <v>0</v>
      </c>
      <c r="G22" s="33" t="s">
        <v>44</v>
      </c>
      <c r="H22" s="16">
        <f>+H21+H20</f>
        <v>20279.132791327916</v>
      </c>
    </row>
    <row r="23" spans="1:8" x14ac:dyDescent="0.25">
      <c r="A23" s="30"/>
      <c r="B23" s="31">
        <v>0.05</v>
      </c>
      <c r="C23" s="64" t="s">
        <v>45</v>
      </c>
      <c r="D23" s="64"/>
      <c r="E23" s="32"/>
      <c r="G23" s="33" t="s">
        <v>46</v>
      </c>
      <c r="H23" s="17">
        <f>+H22/(H19+H18)</f>
        <v>460.889381621089</v>
      </c>
    </row>
    <row r="24" spans="1:8" x14ac:dyDescent="0.25">
      <c r="A24" s="30"/>
      <c r="B24" s="31">
        <v>0.03</v>
      </c>
      <c r="C24" s="64" t="s">
        <v>47</v>
      </c>
      <c r="D24" s="64"/>
      <c r="E24" s="32"/>
    </row>
    <row r="25" spans="1:8" x14ac:dyDescent="0.25">
      <c r="A25" s="30"/>
      <c r="B25" s="18">
        <v>0</v>
      </c>
      <c r="C25" s="64" t="s">
        <v>48</v>
      </c>
      <c r="D25" s="64"/>
      <c r="E25" s="32"/>
      <c r="G25" t="s">
        <v>49</v>
      </c>
    </row>
    <row r="26" spans="1:8" x14ac:dyDescent="0.25">
      <c r="A26" s="35"/>
      <c r="B26" s="36">
        <f>+B19+(B28*B23)+(B24*B28)+B25+B20+B21+B22</f>
        <v>132.4</v>
      </c>
      <c r="C26" s="65" t="s">
        <v>37</v>
      </c>
      <c r="D26" s="66"/>
      <c r="E26" s="67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280</v>
      </c>
      <c r="C28" s="74" t="s">
        <v>53</v>
      </c>
      <c r="D28" s="75"/>
      <c r="E28" s="76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10690</v>
      </c>
      <c r="C30" s="41" t="s">
        <v>12</v>
      </c>
    </row>
    <row r="31" spans="1:8" x14ac:dyDescent="0.25">
      <c r="A31" s="42" t="s">
        <v>57</v>
      </c>
      <c r="B31" s="43">
        <f>+B28-B26</f>
        <v>147.6</v>
      </c>
      <c r="C31" s="44" t="s">
        <v>58</v>
      </c>
    </row>
    <row r="32" spans="1:8" x14ac:dyDescent="0.25">
      <c r="A32" s="45"/>
      <c r="B32" s="73">
        <f>+B30/B31</f>
        <v>72.425474254742554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A4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1"/>
      <c r="B1" s="59" t="s">
        <v>64</v>
      </c>
      <c r="C1" s="60" t="s">
        <v>65</v>
      </c>
    </row>
    <row r="2" spans="1:3" ht="75" x14ac:dyDescent="0.25">
      <c r="A2" s="77" t="s">
        <v>66</v>
      </c>
      <c r="B2" s="55" t="s">
        <v>67</v>
      </c>
      <c r="C2" s="80" t="s">
        <v>73</v>
      </c>
    </row>
    <row r="3" spans="1:3" ht="45" x14ac:dyDescent="0.25">
      <c r="A3" s="78"/>
      <c r="B3" s="57" t="s">
        <v>68</v>
      </c>
      <c r="C3" s="81" t="s">
        <v>74</v>
      </c>
    </row>
    <row r="4" spans="1:3" ht="90" x14ac:dyDescent="0.25">
      <c r="A4" s="79"/>
      <c r="B4" s="56" t="s">
        <v>69</v>
      </c>
      <c r="C4" s="82" t="s">
        <v>75</v>
      </c>
    </row>
    <row r="5" spans="1:3" ht="45" x14ac:dyDescent="0.25">
      <c r="A5" s="77" t="s">
        <v>32</v>
      </c>
      <c r="B5" s="55" t="s">
        <v>70</v>
      </c>
      <c r="C5" s="80" t="s">
        <v>76</v>
      </c>
    </row>
    <row r="6" spans="1:3" ht="60" x14ac:dyDescent="0.25">
      <c r="A6" s="78"/>
      <c r="B6" s="57" t="s">
        <v>71</v>
      </c>
      <c r="C6" s="58" t="s">
        <v>77</v>
      </c>
    </row>
    <row r="7" spans="1:3" ht="75" x14ac:dyDescent="0.25">
      <c r="A7" s="79"/>
      <c r="B7" s="56" t="s">
        <v>72</v>
      </c>
      <c r="C7" s="82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revision/>
  <dcterms:created xsi:type="dcterms:W3CDTF">2021-01-12T19:33:14Z</dcterms:created>
  <dcterms:modified xsi:type="dcterms:W3CDTF">2021-06-17T18:24:15Z</dcterms:modified>
  <cp:category/>
  <cp:contentStatus/>
</cp:coreProperties>
</file>