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inta\Downloads\"/>
    </mc:Choice>
  </mc:AlternateContent>
  <xr:revisionPtr revIDLastSave="0" documentId="13_ncr:1_{4EE21A7D-C922-451A-8EB4-B7CC3F327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1" i="1"/>
  <c r="B20" i="1"/>
  <c r="B25" i="1"/>
  <c r="B22" i="1"/>
  <c r="B24" i="1"/>
  <c r="B19" i="1"/>
  <c r="B8" i="1"/>
  <c r="B29" i="1" l="1"/>
  <c r="B34" i="1" s="1"/>
  <c r="F46" i="1"/>
  <c r="F47" i="1" s="1"/>
  <c r="F48" i="1"/>
  <c r="C60" i="1" l="1"/>
  <c r="C61" i="1" s="1"/>
  <c r="B10" i="1"/>
  <c r="B9" i="1"/>
  <c r="B11" i="1" l="1"/>
  <c r="B16" i="1" s="1"/>
  <c r="D49" i="1" s="1"/>
  <c r="F50" i="1"/>
  <c r="E49" i="1" l="1"/>
  <c r="B33" i="1"/>
  <c r="B35" i="1" s="1"/>
  <c r="C45" i="1" s="1"/>
  <c r="F49" i="1"/>
  <c r="F51" i="1" s="1"/>
  <c r="F52" i="1" s="1"/>
  <c r="F53" i="1" s="1"/>
  <c r="F54" i="1" s="1"/>
  <c r="C49" i="1"/>
  <c r="C63" i="1"/>
  <c r="D50" i="1" l="1"/>
  <c r="D51" i="1" s="1"/>
  <c r="C59" i="1"/>
  <c r="C50" i="1"/>
  <c r="C62" i="1" s="1"/>
  <c r="C64" i="1" s="1"/>
  <c r="C65" i="1" s="1"/>
  <c r="F55" i="1" s="1"/>
  <c r="F56" i="1" s="1"/>
  <c r="C46" i="1"/>
  <c r="C47" i="1" s="1"/>
  <c r="E48" i="1"/>
  <c r="C48" i="1"/>
  <c r="D46" i="1" l="1"/>
  <c r="D47" i="1" s="1"/>
  <c r="D48" i="1"/>
  <c r="D52" i="1" s="1"/>
  <c r="E50" i="1"/>
  <c r="E51" i="1" s="1"/>
  <c r="E52" i="1" s="1"/>
  <c r="E53" i="1" s="1"/>
  <c r="E54" i="1" s="1"/>
  <c r="E55" i="1" s="1"/>
  <c r="E56" i="1" s="1"/>
  <c r="E46" i="1"/>
  <c r="E47" i="1" s="1"/>
  <c r="C51" i="1"/>
  <c r="C52" i="1" s="1"/>
  <c r="C53" i="1" s="1"/>
  <c r="C54" i="1" s="1"/>
  <c r="C55" i="1" s="1"/>
  <c r="C56" i="1" s="1"/>
  <c r="D53" i="1" l="1"/>
  <c r="D54" i="1" s="1"/>
  <c r="D55" i="1" s="1"/>
  <c r="D56" i="1" s="1"/>
</calcChain>
</file>

<file path=xl/sharedStrings.xml><?xml version="1.0" encoding="utf-8"?>
<sst xmlns="http://schemas.openxmlformats.org/spreadsheetml/2006/main" count="81" uniqueCount="76">
  <si>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</si>
  <si>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</si>
  <si>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</si>
  <si>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</si>
  <si>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</si>
  <si>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</si>
  <si>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</si>
  <si>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</si>
  <si>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</si>
  <si>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</si>
  <si>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</si>
  <si>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</si>
  <si>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</si>
  <si>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</si>
  <si>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</si>
  <si>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</si>
  <si>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</si>
  <si>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</si>
  <si>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</si>
  <si>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</si>
  <si>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</si>
  <si>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</si>
  <si>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</si>
  <si>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</si>
  <si>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</si>
  <si>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</si>
  <si>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Valor de Acción Proyectada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</si>
  <si>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</si>
  <si>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</si>
  <si>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</si>
  <si>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</si>
  <si>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</si>
  <si>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</si>
  <si>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</si>
  <si>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</si>
  <si>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</si>
  <si>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</si>
  <si>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</si>
  <si>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</si>
  <si>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</si>
  <si>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</si>
  <si>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</si>
  <si>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</si>
  <si>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</si>
  <si>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</si>
  <si>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</si>
  <si>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</si>
  <si>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</si>
  <si>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</si>
  <si>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</si>
  <si>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</si>
  <si>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</si>
  <si>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</si>
  <si>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</si>
  <si>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</si>
  <si>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</si>
  <si>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</si>
  <si>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</si>
  <si>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</si>
  <si>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</si>
  <si>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</si>
  <si>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</si>
  <si>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</si>
  <si>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</si>
  <si>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</si>
  <si>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</si>
  <si>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</si>
  <si>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Sueldo Vice Directora</t>
  </si>
  <si>
    <t>Insumo 1: Glicerina</t>
  </si>
  <si>
    <t>Insumo 2: Esencias Aromáticas</t>
  </si>
  <si>
    <t>Insumo 3: Papel parafinado blanco</t>
  </si>
  <si>
    <t xml:space="preserve">Insumo 4: Barbijos </t>
  </si>
  <si>
    <t>Insumo 5: Aceite de Argán</t>
  </si>
  <si>
    <t>Insumo 6: Semillas de Amapola</t>
  </si>
  <si>
    <t>Insumo 7: Sticker</t>
  </si>
  <si>
    <t>Herramientas (Moldes de silicona, sellos de letras, chip celular)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</si>
</sst>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workbookViewId="0">
      <selection activeCell="B15" sqref="B15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</row>
    <row r="3" spans="1:13" x14ac:dyDescent="0.25">
      <c r="C3" s="2" t="s">
        <v>7</v>
      </c>
    </row>
    <row r="6" spans="1:13" x14ac:dyDescent="0.25">
      <c r="A6" s="4" t="s">
        <v>12</v>
      </c>
      <c r="B6" s="5">
        <v>33</v>
      </c>
      <c r="C6" s="6" t="s">
        <v>13</v>
      </c>
      <c r="D6" s="7"/>
    </row>
    <row r="7" spans="1:13" x14ac:dyDescent="0.25">
      <c r="A7" s="9"/>
      <c r="B7" s="10">
        <v>16</v>
      </c>
      <c r="C7" s="11" t="s">
        <v>15</v>
      </c>
      <c r="D7" s="12"/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</row>
    <row r="10" spans="1:13" x14ac:dyDescent="0.25">
      <c r="A10" s="9"/>
      <c r="B10" s="14">
        <f>(+B6-5)*D10*B7</f>
        <v>11200</v>
      </c>
      <c r="C10" s="11" t="s">
        <v>20</v>
      </c>
      <c r="D10" s="15">
        <v>25</v>
      </c>
    </row>
    <row r="11" spans="1:13" x14ac:dyDescent="0.25">
      <c r="A11" s="9"/>
      <c r="B11" s="14">
        <f>+SUM(B8:B10)</f>
        <v>14240</v>
      </c>
      <c r="C11" s="11" t="s">
        <v>22</v>
      </c>
      <c r="D11" s="12"/>
    </row>
    <row r="12" spans="1:13" x14ac:dyDescent="0.25">
      <c r="A12" s="9"/>
      <c r="B12" s="18">
        <v>0</v>
      </c>
      <c r="C12" s="11" t="s">
        <v>24</v>
      </c>
      <c r="D12" s="12"/>
    </row>
    <row r="13" spans="1:13" x14ac:dyDescent="0.25">
      <c r="A13" s="9"/>
      <c r="B13" s="18">
        <v>800</v>
      </c>
      <c r="C13" s="11" t="s">
        <v>67</v>
      </c>
      <c r="D13" s="12"/>
    </row>
    <row r="14" spans="1:13" x14ac:dyDescent="0.25">
      <c r="A14" s="9"/>
      <c r="B14" s="18">
        <v>2550</v>
      </c>
      <c r="C14" s="11" t="s">
        <v>75</v>
      </c>
      <c r="D14" s="12"/>
    </row>
    <row r="15" spans="1:13" x14ac:dyDescent="0.25">
      <c r="A15" s="9"/>
      <c r="B15" s="18">
        <v>0</v>
      </c>
      <c r="C15" s="11" t="s">
        <v>28</v>
      </c>
      <c r="D15" s="12"/>
    </row>
    <row r="16" spans="1:13" x14ac:dyDescent="0.25">
      <c r="A16" s="22"/>
      <c r="B16" s="23">
        <f>+SUM(B11:B15)</f>
        <v>17590</v>
      </c>
      <c r="C16" s="24" t="s">
        <v>29</v>
      </c>
      <c r="D16" s="25"/>
      <c r="M16" s="29"/>
    </row>
    <row r="18" spans="1:5" x14ac:dyDescent="0.25">
      <c r="D18" t="s">
        <v>32</v>
      </c>
      <c r="E18" t="s">
        <v>33</v>
      </c>
    </row>
    <row r="19" spans="1:5" x14ac:dyDescent="0.25">
      <c r="A19" s="26" t="s">
        <v>35</v>
      </c>
      <c r="B19" s="74">
        <f>IF(D19&gt;0.001,D19*E19,0)</f>
        <v>33.6</v>
      </c>
      <c r="C19" s="65" t="s">
        <v>68</v>
      </c>
      <c r="D19" s="27">
        <v>420</v>
      </c>
      <c r="E19" s="71">
        <v>0.08</v>
      </c>
    </row>
    <row r="20" spans="1:5" x14ac:dyDescent="0.25">
      <c r="A20" s="30"/>
      <c r="B20" s="73">
        <f>IF(D20&gt;0.001,D20*E20,0)</f>
        <v>0.68</v>
      </c>
      <c r="C20" s="66" t="s">
        <v>69</v>
      </c>
      <c r="D20" s="70">
        <v>680</v>
      </c>
      <c r="E20" s="72">
        <v>1E-3</v>
      </c>
    </row>
    <row r="21" spans="1:5" x14ac:dyDescent="0.25">
      <c r="A21" s="30"/>
      <c r="B21" s="73">
        <f>IF(D21&gt;0.001,D21*E21,0)</f>
        <v>1.3009999999999999</v>
      </c>
      <c r="C21" s="66" t="s">
        <v>70</v>
      </c>
      <c r="D21" s="70">
        <v>1301</v>
      </c>
      <c r="E21" s="72">
        <v>1E-3</v>
      </c>
    </row>
    <row r="22" spans="1:5" x14ac:dyDescent="0.25">
      <c r="A22" s="30"/>
      <c r="B22" s="73">
        <f>IF(D22&gt;0.001,D22*E22,0)</f>
        <v>0.19359999999999999</v>
      </c>
      <c r="C22" s="66" t="s">
        <v>71</v>
      </c>
      <c r="D22" s="70">
        <v>19.36</v>
      </c>
      <c r="E22" s="72">
        <v>0.01</v>
      </c>
    </row>
    <row r="23" spans="1:5" x14ac:dyDescent="0.25">
      <c r="A23" s="30"/>
      <c r="B23" s="73">
        <f>IF(D23&gt;0.001,D23*E23,0)</f>
        <v>1.2</v>
      </c>
      <c r="C23" s="66" t="s">
        <v>72</v>
      </c>
      <c r="D23" s="70">
        <v>1200</v>
      </c>
      <c r="E23" s="72">
        <v>1E-3</v>
      </c>
    </row>
    <row r="24" spans="1:5" x14ac:dyDescent="0.25">
      <c r="A24" s="30"/>
      <c r="B24" s="73">
        <f>IF(D24&gt;0.001,D24*E24,0)</f>
        <v>4.7699999999999999E-2</v>
      </c>
      <c r="C24" s="66" t="s">
        <v>73</v>
      </c>
      <c r="D24" s="18">
        <v>477</v>
      </c>
      <c r="E24" s="72">
        <v>1E-4</v>
      </c>
    </row>
    <row r="25" spans="1:5" x14ac:dyDescent="0.25">
      <c r="A25" s="30"/>
      <c r="B25" s="73">
        <f>IF(D25&gt;0.001,D25*E25,0)</f>
        <v>2.4975000000000001</v>
      </c>
      <c r="C25" s="66" t="s">
        <v>74</v>
      </c>
      <c r="D25" s="18">
        <v>250</v>
      </c>
      <c r="E25" s="72">
        <v>9.9900000000000006E-3</v>
      </c>
    </row>
    <row r="26" spans="1:5" x14ac:dyDescent="0.25">
      <c r="A26" s="30"/>
      <c r="B26" s="31">
        <v>0.1</v>
      </c>
      <c r="C26" s="66" t="s">
        <v>39</v>
      </c>
      <c r="D26" s="66"/>
      <c r="E26" s="32"/>
    </row>
    <row r="27" spans="1:5" x14ac:dyDescent="0.25">
      <c r="A27" s="30"/>
      <c r="B27" s="31">
        <v>0</v>
      </c>
      <c r="C27" s="66" t="s">
        <v>41</v>
      </c>
      <c r="D27" s="66"/>
      <c r="E27" s="32"/>
    </row>
    <row r="28" spans="1:5" x14ac:dyDescent="0.25">
      <c r="A28" s="30"/>
      <c r="B28" s="18">
        <v>20</v>
      </c>
      <c r="C28" s="66" t="s">
        <v>42</v>
      </c>
      <c r="D28" s="66"/>
      <c r="E28" s="32"/>
    </row>
    <row r="29" spans="1:5" x14ac:dyDescent="0.25">
      <c r="A29" s="35"/>
      <c r="B29" s="36">
        <f>+B19+(B31*B26)+(B27*B31)+B28+B20+B23+B24</f>
        <v>80.52770000000001</v>
      </c>
      <c r="C29" s="67" t="s">
        <v>35</v>
      </c>
      <c r="D29" s="68"/>
      <c r="E29" s="69"/>
    </row>
    <row r="31" spans="1:5" x14ac:dyDescent="0.25">
      <c r="A31" s="37" t="s">
        <v>46</v>
      </c>
      <c r="B31" s="38">
        <v>250</v>
      </c>
      <c r="C31" s="76" t="s">
        <v>47</v>
      </c>
      <c r="D31" s="77"/>
      <c r="E31" s="78"/>
    </row>
    <row r="33" spans="1:7" x14ac:dyDescent="0.25">
      <c r="A33" s="39" t="s">
        <v>50</v>
      </c>
      <c r="B33" s="40">
        <f>+B16</f>
        <v>17590</v>
      </c>
      <c r="C33" s="41" t="s">
        <v>12</v>
      </c>
    </row>
    <row r="34" spans="1:7" x14ac:dyDescent="0.25">
      <c r="A34" s="42" t="s">
        <v>51</v>
      </c>
      <c r="B34" s="43">
        <f>+B31-B29</f>
        <v>169.47229999999999</v>
      </c>
      <c r="C34" s="44" t="s">
        <v>52</v>
      </c>
    </row>
    <row r="35" spans="1:7" x14ac:dyDescent="0.25">
      <c r="A35" s="45"/>
      <c r="B35" s="75">
        <f>+B33/B34</f>
        <v>103.79277321426569</v>
      </c>
      <c r="C35" s="46" t="s">
        <v>53</v>
      </c>
    </row>
    <row r="37" spans="1:7" x14ac:dyDescent="0.25">
      <c r="A37" t="s">
        <v>54</v>
      </c>
    </row>
    <row r="38" spans="1:7" x14ac:dyDescent="0.25">
      <c r="A38" t="s">
        <v>55</v>
      </c>
    </row>
    <row r="39" spans="1:7" x14ac:dyDescent="0.25">
      <c r="A39" t="s">
        <v>56</v>
      </c>
    </row>
    <row r="41" spans="1:7" x14ac:dyDescent="0.25">
      <c r="A41" t="s">
        <v>57</v>
      </c>
    </row>
    <row r="44" spans="1:7" x14ac:dyDescent="0.25">
      <c r="B44" s="54" t="s">
        <v>2</v>
      </c>
      <c r="C44" s="3" t="s">
        <v>3</v>
      </c>
      <c r="D44" s="3" t="s">
        <v>4</v>
      </c>
      <c r="E44" s="3" t="s">
        <v>5</v>
      </c>
      <c r="F44" s="47" t="s">
        <v>6</v>
      </c>
    </row>
    <row r="45" spans="1:7" x14ac:dyDescent="0.25">
      <c r="B45" s="8" t="s">
        <v>8</v>
      </c>
      <c r="C45" s="13">
        <f>+B35</f>
        <v>103.79277321426569</v>
      </c>
      <c r="D45" s="53">
        <v>150</v>
      </c>
      <c r="E45" s="53">
        <v>400</v>
      </c>
      <c r="F45" s="53">
        <v>250</v>
      </c>
      <c r="G45" s="64" t="s">
        <v>9</v>
      </c>
    </row>
    <row r="46" spans="1:7" x14ac:dyDescent="0.25">
      <c r="B46" s="20" t="s">
        <v>10</v>
      </c>
      <c r="C46" s="21">
        <f>+C45/$B$7</f>
        <v>6.4870483258916058</v>
      </c>
      <c r="D46" s="21">
        <f>+D45/$B$7</f>
        <v>9.375</v>
      </c>
      <c r="E46" s="21">
        <f>+E45/$B$7</f>
        <v>25</v>
      </c>
      <c r="F46" s="51">
        <f>+F45/$B$7</f>
        <v>15.625</v>
      </c>
    </row>
    <row r="47" spans="1:7" x14ac:dyDescent="0.25">
      <c r="B47" s="20" t="s">
        <v>11</v>
      </c>
      <c r="C47" s="21">
        <f t="shared" ref="C47:E47" si="0">+C46/$B$6</f>
        <v>0.19657722199671532</v>
      </c>
      <c r="D47" s="21">
        <f t="shared" si="0"/>
        <v>0.28409090909090912</v>
      </c>
      <c r="E47" s="21">
        <f t="shared" si="0"/>
        <v>0.75757575757575757</v>
      </c>
      <c r="F47" s="51">
        <f t="shared" ref="F47" si="1">+F46/$B$6</f>
        <v>0.47348484848484851</v>
      </c>
    </row>
    <row r="48" spans="1:7" x14ac:dyDescent="0.25">
      <c r="B48" s="8" t="s">
        <v>14</v>
      </c>
      <c r="C48" s="17">
        <f>+$B$31*C45</f>
        <v>25948.193303566422</v>
      </c>
      <c r="D48" s="17">
        <f>+$B$31*D45</f>
        <v>37500</v>
      </c>
      <c r="E48" s="17">
        <f>+$B$31*E45</f>
        <v>100000</v>
      </c>
      <c r="F48" s="49">
        <f>+$B$31*F45</f>
        <v>62500</v>
      </c>
    </row>
    <row r="49" spans="2:7" x14ac:dyDescent="0.25">
      <c r="B49" s="8" t="s">
        <v>12</v>
      </c>
      <c r="C49" s="16">
        <f t="shared" ref="C49:F49" si="2">+$B$16</f>
        <v>17590</v>
      </c>
      <c r="D49" s="16">
        <f t="shared" si="2"/>
        <v>17590</v>
      </c>
      <c r="E49" s="16">
        <f t="shared" si="2"/>
        <v>17590</v>
      </c>
      <c r="F49" s="48">
        <f t="shared" si="2"/>
        <v>17590</v>
      </c>
    </row>
    <row r="50" spans="2:7" x14ac:dyDescent="0.25">
      <c r="B50" s="8" t="s">
        <v>17</v>
      </c>
      <c r="C50" s="17">
        <f>+$B$29*C45</f>
        <v>8358.1933035664242</v>
      </c>
      <c r="D50" s="17">
        <f>+$B$29*D45</f>
        <v>12079.155000000001</v>
      </c>
      <c r="E50" s="17">
        <f>+$B$29*E45</f>
        <v>32211.080000000005</v>
      </c>
      <c r="F50" s="49">
        <f>+$B$29*F45</f>
        <v>20131.925000000003</v>
      </c>
    </row>
    <row r="51" spans="2:7" x14ac:dyDescent="0.25">
      <c r="B51" s="8" t="s">
        <v>19</v>
      </c>
      <c r="C51" s="16">
        <f t="shared" ref="C51:E51" si="3">+C50+C49</f>
        <v>25948.193303566426</v>
      </c>
      <c r="D51" s="16">
        <f t="shared" si="3"/>
        <v>29669.154999999999</v>
      </c>
      <c r="E51" s="16">
        <f t="shared" si="3"/>
        <v>49801.08</v>
      </c>
      <c r="F51" s="48">
        <f t="shared" ref="F51" si="4">+F50+F49</f>
        <v>37721.925000000003</v>
      </c>
    </row>
    <row r="52" spans="2:7" x14ac:dyDescent="0.25">
      <c r="B52" s="8" t="s">
        <v>21</v>
      </c>
      <c r="C52" s="16">
        <f>+C48-C51</f>
        <v>0</v>
      </c>
      <c r="D52" s="16">
        <f>+D48-D51</f>
        <v>7830.8450000000012</v>
      </c>
      <c r="E52" s="16">
        <f>+E48-E51</f>
        <v>50198.92</v>
      </c>
      <c r="F52" s="48">
        <f>+F48-F51</f>
        <v>24778.074999999997</v>
      </c>
    </row>
    <row r="53" spans="2:7" x14ac:dyDescent="0.25">
      <c r="B53" s="8" t="s">
        <v>23</v>
      </c>
      <c r="C53" s="19">
        <f t="shared" ref="C53:E53" si="5">+IF(C52&gt;0,C52*0.05,0)</f>
        <v>0</v>
      </c>
      <c r="D53" s="19">
        <f t="shared" si="5"/>
        <v>391.54225000000008</v>
      </c>
      <c r="E53" s="19">
        <f t="shared" si="5"/>
        <v>2509.9459999999999</v>
      </c>
      <c r="F53" s="50">
        <f t="shared" ref="F53" si="6">+IF(F52&gt;0,F52*0.05,0)</f>
        <v>1238.9037499999999</v>
      </c>
    </row>
    <row r="54" spans="2:7" x14ac:dyDescent="0.25">
      <c r="B54" s="8" t="s">
        <v>25</v>
      </c>
      <c r="C54" s="16">
        <f t="shared" ref="C54:E54" si="7">+C52-C53</f>
        <v>0</v>
      </c>
      <c r="D54" s="16">
        <f t="shared" si="7"/>
        <v>7439.3027500000007</v>
      </c>
      <c r="E54" s="16">
        <f t="shared" si="7"/>
        <v>47688.974000000002</v>
      </c>
      <c r="F54" s="48">
        <f t="shared" ref="F54" si="8">+F52-F53</f>
        <v>23539.171249999996</v>
      </c>
    </row>
    <row r="55" spans="2:7" x14ac:dyDescent="0.25">
      <c r="B55" s="8" t="s">
        <v>26</v>
      </c>
      <c r="C55" s="16">
        <f>+C54/($C$60+$C$61)+$C$65</f>
        <v>393.15444399343068</v>
      </c>
      <c r="D55" s="16">
        <f>+D54/($C$60+$C$61)+$C$65</f>
        <v>505.87115232676399</v>
      </c>
      <c r="E55" s="16">
        <f>+E54/($C$60+$C$61)+$C$65</f>
        <v>1115.7146561146428</v>
      </c>
      <c r="F55" s="48">
        <f>+F54/($C$60+$C$61)+$C$65</f>
        <v>749.80855384191545</v>
      </c>
    </row>
    <row r="56" spans="2:7" x14ac:dyDescent="0.25">
      <c r="B56" s="8" t="s">
        <v>27</v>
      </c>
      <c r="C56" s="28">
        <f>(C55/$C$65)-1</f>
        <v>0</v>
      </c>
      <c r="D56" s="28">
        <f>(D55/$C$65)-1</f>
        <v>0.28669829390308688</v>
      </c>
      <c r="E56" s="28">
        <f>(E55/$C$65)-1</f>
        <v>1.8378533504082317</v>
      </c>
      <c r="F56" s="52">
        <f>(F55/$C$65)-1</f>
        <v>0.90716031650514473</v>
      </c>
      <c r="G56" s="29"/>
    </row>
    <row r="58" spans="2:7" x14ac:dyDescent="0.25">
      <c r="B58" t="s">
        <v>30</v>
      </c>
      <c r="E58" s="29"/>
      <c r="F58" s="29"/>
      <c r="G58" s="29"/>
    </row>
    <row r="59" spans="2:7" x14ac:dyDescent="0.25">
      <c r="B59" s="33" t="s">
        <v>31</v>
      </c>
      <c r="C59" s="34">
        <f>+C45</f>
        <v>103.79277321426569</v>
      </c>
    </row>
    <row r="60" spans="2:7" x14ac:dyDescent="0.25">
      <c r="B60" s="33" t="s">
        <v>34</v>
      </c>
      <c r="C60" s="19">
        <f>+$B$6</f>
        <v>33</v>
      </c>
    </row>
    <row r="61" spans="2:7" x14ac:dyDescent="0.25">
      <c r="B61" s="33" t="s">
        <v>36</v>
      </c>
      <c r="C61" s="19">
        <f>+C60</f>
        <v>33</v>
      </c>
    </row>
    <row r="62" spans="2:7" x14ac:dyDescent="0.25">
      <c r="B62" s="33" t="s">
        <v>37</v>
      </c>
      <c r="C62" s="16">
        <f>+C50</f>
        <v>8358.1933035664242</v>
      </c>
    </row>
    <row r="63" spans="2:7" x14ac:dyDescent="0.25">
      <c r="B63" s="33" t="s">
        <v>12</v>
      </c>
      <c r="C63" s="16">
        <f>+$B$16</f>
        <v>17590</v>
      </c>
    </row>
    <row r="64" spans="2:7" x14ac:dyDescent="0.25">
      <c r="B64" s="33" t="s">
        <v>38</v>
      </c>
      <c r="C64" s="16">
        <f>+C63+C62</f>
        <v>25948.193303566426</v>
      </c>
    </row>
    <row r="65" spans="2:3" x14ac:dyDescent="0.25">
      <c r="B65" s="33" t="s">
        <v>40</v>
      </c>
      <c r="C65" s="17">
        <f>+C64/(C61+C60)</f>
        <v>393.15444399343068</v>
      </c>
    </row>
    <row r="67" spans="2:3" x14ac:dyDescent="0.25">
      <c r="B67" t="s">
        <v>43</v>
      </c>
    </row>
    <row r="68" spans="2:3" x14ac:dyDescent="0.25">
      <c r="B68" t="s">
        <v>44</v>
      </c>
    </row>
    <row r="69" spans="2:3" x14ac:dyDescent="0.25">
      <c r="B69" t="s">
        <v>45</v>
      </c>
    </row>
    <row r="70" spans="2:3" x14ac:dyDescent="0.25">
      <c r="B70" t="s">
        <v>48</v>
      </c>
    </row>
    <row r="71" spans="2:3" x14ac:dyDescent="0.25">
      <c r="B71" t="s">
        <v>49</v>
      </c>
    </row>
  </sheetData>
  <mergeCells count="1">
    <mergeCell ref="C31:E3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58</v>
      </c>
      <c r="C1" s="62" t="s">
        <v>59</v>
      </c>
    </row>
    <row r="2" spans="1:3" ht="75" x14ac:dyDescent="0.25">
      <c r="A2" s="79" t="s">
        <v>60</v>
      </c>
      <c r="B2" s="55" t="s">
        <v>61</v>
      </c>
      <c r="C2" s="56"/>
    </row>
    <row r="3" spans="1:3" ht="45" x14ac:dyDescent="0.25">
      <c r="A3" s="80"/>
      <c r="B3" s="59" t="s">
        <v>62</v>
      </c>
      <c r="C3" s="60"/>
    </row>
    <row r="4" spans="1:3" ht="90" x14ac:dyDescent="0.25">
      <c r="A4" s="81"/>
      <c r="B4" s="57" t="s">
        <v>63</v>
      </c>
      <c r="C4" s="58"/>
    </row>
    <row r="5" spans="1:3" ht="45" x14ac:dyDescent="0.25">
      <c r="A5" s="79" t="s">
        <v>30</v>
      </c>
      <c r="B5" s="55" t="s">
        <v>64</v>
      </c>
      <c r="C5" s="56"/>
    </row>
    <row r="6" spans="1:3" ht="60" x14ac:dyDescent="0.25">
      <c r="A6" s="80"/>
      <c r="B6" s="59" t="s">
        <v>65</v>
      </c>
      <c r="C6" s="60"/>
    </row>
    <row r="7" spans="1:3" ht="75" x14ac:dyDescent="0.25">
      <c r="A7" s="81"/>
      <c r="B7" s="57" t="s">
        <v>66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revision/>
  <dcterms:created xsi:type="dcterms:W3CDTF">2021-01-12T19:33:14Z</dcterms:created>
  <dcterms:modified xsi:type="dcterms:W3CDTF">2021-06-17T16:00:03Z</dcterms:modified>
  <cp:category/>
  <cp:contentStatus/>
</cp:coreProperties>
</file>