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stor Luna\Downloads\"/>
    </mc:Choice>
  </mc:AlternateContent>
  <xr:revisionPtr revIDLastSave="0" documentId="13_ncr:1_{D4182B66-7F33-4210-9B43-2B3278ADF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K4" i="1"/>
  <c r="K5" i="1" s="1"/>
  <c r="K6" i="1"/>
  <c r="H18" i="1"/>
  <c r="H19" i="1" s="1"/>
  <c r="B10" i="1"/>
  <c r="B9" i="1"/>
  <c r="B11" i="1"/>
  <c r="B16" i="1" s="1"/>
  <c r="J6" i="1"/>
  <c r="I4" i="1"/>
  <c r="I5" i="1" s="1"/>
  <c r="I6" i="1"/>
  <c r="J4" i="1"/>
  <c r="J5" i="1" s="1"/>
  <c r="K7" i="1" l="1"/>
  <c r="J7" i="1"/>
  <c r="H7" i="1"/>
  <c r="H21" i="1"/>
  <c r="I7" i="1"/>
  <c r="B30" i="1"/>
  <c r="B26" i="1"/>
  <c r="J8" i="1" s="1"/>
  <c r="J9" i="1" s="1"/>
  <c r="J10" i="1" s="1"/>
  <c r="B31" i="1" l="1"/>
  <c r="B32" i="1" s="1"/>
  <c r="K8" i="1"/>
  <c r="K9" i="1" s="1"/>
  <c r="K10" i="1" s="1"/>
  <c r="K11" i="1" s="1"/>
  <c r="K12" i="1" s="1"/>
  <c r="I8" i="1"/>
  <c r="I9" i="1" s="1"/>
  <c r="I10" i="1" s="1"/>
  <c r="I11" i="1" s="1"/>
  <c r="I12" i="1" s="1"/>
  <c r="J11" i="1"/>
  <c r="J12" i="1" s="1"/>
  <c r="H3" i="1" l="1"/>
  <c r="H4" i="1" s="1"/>
  <c r="H5" i="1" s="1"/>
  <c r="H8" i="1" l="1"/>
  <c r="H9" i="1" s="1"/>
  <c r="H17" i="1"/>
  <c r="H6" i="1"/>
  <c r="H10" i="1" l="1"/>
  <c r="H11" i="1" s="1"/>
  <c r="H12" i="1" s="1"/>
  <c r="H20" i="1"/>
  <c r="H22" i="1" s="1"/>
  <c r="H23" i="1" s="1"/>
  <c r="K13" i="1" s="1"/>
  <c r="K14" i="1" s="1"/>
  <c r="I13" i="1" l="1"/>
  <c r="I14" i="1" s="1"/>
  <c r="J13" i="1"/>
  <c r="J14" i="1" s="1"/>
  <c r="H13" i="1"/>
  <c r="H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<sst xmlns="http://schemas.openxmlformats.org/spreadsheetml/2006/main" count="84" uniqueCount="79">
  <si>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</si>
  <si>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</si>
  <si>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</si>
  <si>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</si>
  <si>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</si>
  <si>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</si>
  <si>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</si>
  <si>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</si>
  <si>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</si>
  <si>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</si>
  <si>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</si>
  <si>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</si>
  <si>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</si>
  <si>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</si>
  <si>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</si>
  <si>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</si>
  <si>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</si>
  <si>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</si>
  <si>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</si>
  <si>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</si>
  <si>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</si>
  <si>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</si>
  <si>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</si>
  <si>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</si>
  <si>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</si>
  <si>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</si>
  <si>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</si>
  <si>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</si>
  <si>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</si>
  <si>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</si>
  <si>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</si>
  <si>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</si>
  <si>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</si>
  <si>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</si>
  <si>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</si>
  <si>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</si>
  <si>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</si>
  <si>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</si>
  <si>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</si>
  <si>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</si>
  <si>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</si>
  <si>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</si>
  <si>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</si>
  <si>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</si>
  <si>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</si>
  <si>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</si>
  <si>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</si>
  <si>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</si>
  <si>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</si>
  <si>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</si>
  <si>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</si>
  <si>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</si>
  <si>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</si>
  <si>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</si>
  <si>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</si>
  <si>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</si>
  <si>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</si>
  <si>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</si>
  <si>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</si>
  <si>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</si>
  <si>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</si>
  <si>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</si>
  <si>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</si>
  <si>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</si>
  <si>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</si>
  <si>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</si>
  <si>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</si>
  <si>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</si>
  <si>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</si>
  <si>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</si>
  <si>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Tela De Totora</t>
  </si>
  <si>
    <t>Eso aun no lo tenemos definido por el momento</t>
  </si>
  <si>
    <t>porque nuestro emprendimiento es algo que puede llegar a ser una gran idea a futuro ya que las mascotas fueron afectadas por la pandemia y los dueños dean hacer lo posible para que este feliz, por esta misma razon la venta en productos para mascotas a aumentado considerablemente.</t>
  </si>
  <si>
    <t>Etiqueta</t>
  </si>
  <si>
    <t>Packaging</t>
  </si>
  <si>
    <t>Para lograr estas ventas pensamos hcer propaganda a través de redes sociales además de que es un mercado poco explotado.</t>
  </si>
  <si>
    <t>Porque es un objetivo apropiado debido a que con eso podríamos cubrir todos los costos además de obtener una ganancia.</t>
  </si>
  <si>
    <t>Se llegará bien a la producción estimada debido a que contamos con bastante mano de obra y la produccion lleva poco tiempo.</t>
  </si>
  <si>
    <t>Lo elegimos ya que al realizar los calculos nos permite comprar los suficientes materiales para el proyecto y así fabricar los 54 juguetes planteados anteriormente.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</si>
</sst>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C1" workbookViewId="0">
      <selection activeCell="C21" sqref="C21"/>
    </sheetView>
  </sheetViews>
  <sheetFormatPr baseColWidth="10" defaultColWidth="11.42578125" defaultRowHeight="15" x14ac:dyDescent="0.25"/>
  <cols>
    <col min="1" max="1" width="28.8554687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2" bestFit="1" customWidth="1"/>
    <col min="9" max="9" width="18.5703125" bestFit="1" customWidth="1"/>
    <col min="10" max="10" width="18.7109375" bestFit="1" customWidth="1"/>
    <col min="11" max="11" width="20" bestFit="1" customWidth="1"/>
    <col min="12" max="12" width="32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27.918449574283301</v>
      </c>
      <c r="I3" s="53">
        <v>25</v>
      </c>
      <c r="J3" s="53">
        <v>54</v>
      </c>
      <c r="K3" s="53">
        <v>40</v>
      </c>
      <c r="L3" s="64" t="s">
        <v>9</v>
      </c>
    </row>
    <row r="4" spans="1:13" x14ac:dyDescent="0.25">
      <c r="G4" s="20" t="s">
        <v>10</v>
      </c>
      <c r="H4" s="21">
        <f>+H3/$B$7</f>
        <v>1.7449030983927063</v>
      </c>
      <c r="I4" s="21">
        <f>+I3/$B$7</f>
        <v>1.5625</v>
      </c>
      <c r="J4" s="21">
        <f>+J3/$B$7</f>
        <v>3.375</v>
      </c>
      <c r="K4" s="51">
        <f>+K3/$B$7</f>
        <v>2.5</v>
      </c>
    </row>
    <row r="5" spans="1:13" x14ac:dyDescent="0.25">
      <c r="G5" s="20" t="s">
        <v>11</v>
      </c>
      <c r="H5" s="21">
        <f t="shared" ref="H5:J5" si="0">+H4/$B$6</f>
        <v>0.11632687322618042</v>
      </c>
      <c r="I5" s="21">
        <f t="shared" si="0"/>
        <v>0.10416666666666667</v>
      </c>
      <c r="J5" s="21">
        <f t="shared" si="0"/>
        <v>0.22500000000000001</v>
      </c>
      <c r="K5" s="51">
        <f t="shared" ref="K5" si="1">+K4/$B$6</f>
        <v>0.16666666666666666</v>
      </c>
    </row>
    <row r="6" spans="1:13" x14ac:dyDescent="0.25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+$B$28*H3</f>
        <v>9771.4573509991551</v>
      </c>
      <c r="I6" s="17">
        <f>+$B$28*I3</f>
        <v>8750</v>
      </c>
      <c r="J6" s="17">
        <f>+$B$28*J3</f>
        <v>18900</v>
      </c>
      <c r="K6" s="49">
        <f>+$B$28*K3</f>
        <v>14000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7040</v>
      </c>
      <c r="I7" s="16">
        <f t="shared" si="2"/>
        <v>7040</v>
      </c>
      <c r="J7" s="16">
        <f t="shared" si="2"/>
        <v>7040</v>
      </c>
      <c r="K7" s="48">
        <f t="shared" si="2"/>
        <v>7040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2731.4573509991556</v>
      </c>
      <c r="I8" s="17">
        <f>+$B$26*I3</f>
        <v>2445.9250000000002</v>
      </c>
      <c r="J8" s="17">
        <f>+$B$26*J3</f>
        <v>5283.1980000000003</v>
      </c>
      <c r="K8" s="49">
        <f>+$B$26*K3</f>
        <v>3913.48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9771.4573509991551</v>
      </c>
      <c r="I9" s="16">
        <f t="shared" si="3"/>
        <v>9485.9249999999993</v>
      </c>
      <c r="J9" s="16">
        <f t="shared" si="3"/>
        <v>12323.198</v>
      </c>
      <c r="K9" s="48">
        <f t="shared" ref="K9" si="4">+K8+K7</f>
        <v>10953.48</v>
      </c>
    </row>
    <row r="10" spans="1:13" x14ac:dyDescent="0.25">
      <c r="A10" s="9"/>
      <c r="B10" s="14">
        <f>(+B6-5)*D10*B7</f>
        <v>4000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-735.92499999999927</v>
      </c>
      <c r="J10" s="16">
        <f>+J6-J9</f>
        <v>6576.8019999999997</v>
      </c>
      <c r="K10" s="48">
        <f>+K6-K9</f>
        <v>3046.5200000000004</v>
      </c>
    </row>
    <row r="11" spans="1:13" x14ac:dyDescent="0.25">
      <c r="A11" s="9"/>
      <c r="B11" s="14">
        <f>+SUM(B8:B10)</f>
        <v>7040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328.84010000000001</v>
      </c>
      <c r="K11" s="50">
        <f t="shared" ref="K11" si="6">+IF(K10&gt;0,K10*0.05,0)</f>
        <v>152.32600000000002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-735.92499999999927</v>
      </c>
      <c r="J12" s="16">
        <f t="shared" si="7"/>
        <v>6247.9618999999993</v>
      </c>
      <c r="K12" s="48">
        <f t="shared" ref="K12" si="8">+K10-K11</f>
        <v>2894.1940000000004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325.71524503330517</v>
      </c>
      <c r="I13" s="16">
        <f>+I12/($H$18+$H$19)+$H$23</f>
        <v>301.18441169997186</v>
      </c>
      <c r="J13" s="16">
        <f>+J12/($H$18+$H$19)+$H$23</f>
        <v>533.98064169997178</v>
      </c>
      <c r="K13" s="48">
        <f>+K12/($H$18+$H$19)+$H$23</f>
        <v>422.18837836663852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-7.5313740168425292E-2</v>
      </c>
      <c r="J14" s="28">
        <f>(J13/$H$23)-1</f>
        <v>0.63940942231724818</v>
      </c>
      <c r="K14" s="52">
        <f t="shared" ref="K14" si="9">(K13/$H$23)-1</f>
        <v>0.29618857208685068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7040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27.918449574283301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15</v>
      </c>
    </row>
    <row r="19" spans="1:8" x14ac:dyDescent="0.25">
      <c r="A19" s="26" t="s">
        <v>37</v>
      </c>
      <c r="B19" s="74">
        <f>IF(D19&gt;0.001,D19*E19,0)</f>
        <v>37.036999999999999</v>
      </c>
      <c r="C19" s="65" t="s">
        <v>70</v>
      </c>
      <c r="D19" s="27">
        <v>37.036999999999999</v>
      </c>
      <c r="E19" s="71">
        <v>1</v>
      </c>
      <c r="G19" s="33" t="s">
        <v>38</v>
      </c>
      <c r="H19" s="19">
        <f>+H18</f>
        <v>15</v>
      </c>
    </row>
    <row r="20" spans="1:8" x14ac:dyDescent="0.25">
      <c r="A20" s="30"/>
      <c r="B20" s="73">
        <f>IF(D20&gt;0.001,D20*E20,0)</f>
        <v>22.8</v>
      </c>
      <c r="C20" s="66" t="s">
        <v>74</v>
      </c>
      <c r="D20" s="70">
        <v>22.8</v>
      </c>
      <c r="E20" s="72">
        <v>1</v>
      </c>
      <c r="G20" s="33" t="s">
        <v>39</v>
      </c>
      <c r="H20" s="16">
        <f>+H8</f>
        <v>2731.4573509991556</v>
      </c>
    </row>
    <row r="21" spans="1:8" x14ac:dyDescent="0.25">
      <c r="A21" s="30"/>
      <c r="B21" s="73">
        <f>IF(D21&gt;0.001,D21*E21,0)</f>
        <v>3</v>
      </c>
      <c r="C21" s="66" t="s">
        <v>73</v>
      </c>
      <c r="D21" s="70">
        <v>3</v>
      </c>
      <c r="E21" s="72">
        <v>1</v>
      </c>
      <c r="G21" s="33" t="s">
        <v>12</v>
      </c>
      <c r="H21" s="16">
        <f>+$B$16</f>
        <v>7040</v>
      </c>
    </row>
    <row r="22" spans="1:8" x14ac:dyDescent="0.25">
      <c r="A22" s="30"/>
      <c r="B22" s="73">
        <f>IF(D22&gt;0.001,D22*E22,0)</f>
        <v>0</v>
      </c>
      <c r="C22" s="66" t="s">
        <v>40</v>
      </c>
      <c r="D22" s="18">
        <v>0</v>
      </c>
      <c r="E22" s="72">
        <v>0</v>
      </c>
      <c r="G22" s="33" t="s">
        <v>41</v>
      </c>
      <c r="H22" s="16">
        <f>+H21+H20</f>
        <v>9771.4573509991551</v>
      </c>
    </row>
    <row r="23" spans="1:8" x14ac:dyDescent="0.25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325.71524503330517</v>
      </c>
    </row>
    <row r="24" spans="1:8" x14ac:dyDescent="0.25">
      <c r="A24" s="30"/>
      <c r="B24" s="31">
        <v>0</v>
      </c>
      <c r="C24" s="66" t="s">
        <v>44</v>
      </c>
      <c r="D24" s="66"/>
      <c r="E24" s="32"/>
    </row>
    <row r="25" spans="1:8" x14ac:dyDescent="0.25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8" x14ac:dyDescent="0.25">
      <c r="A26" s="35"/>
      <c r="B26" s="36">
        <f>+B19+(B28*B23)+(B24*B28)+B25+B20+B21+B22</f>
        <v>97.837000000000003</v>
      </c>
      <c r="C26" s="67" t="s">
        <v>37</v>
      </c>
      <c r="D26" s="68"/>
      <c r="E26" s="69"/>
      <c r="G26" t="s">
        <v>47</v>
      </c>
    </row>
    <row r="27" spans="1:8" x14ac:dyDescent="0.25">
      <c r="G27" t="s">
        <v>48</v>
      </c>
    </row>
    <row r="28" spans="1:8" x14ac:dyDescent="0.25">
      <c r="A28" s="37" t="s">
        <v>49</v>
      </c>
      <c r="B28" s="38">
        <v>350</v>
      </c>
      <c r="C28" s="79" t="s">
        <v>50</v>
      </c>
      <c r="D28" s="80"/>
      <c r="E28" s="81"/>
      <c r="G28" t="s">
        <v>51</v>
      </c>
    </row>
    <row r="29" spans="1:8" x14ac:dyDescent="0.25">
      <c r="G29" t="s">
        <v>52</v>
      </c>
    </row>
    <row r="30" spans="1:8" x14ac:dyDescent="0.25">
      <c r="A30" s="39" t="s">
        <v>53</v>
      </c>
      <c r="B30" s="40">
        <f>+B16</f>
        <v>7040</v>
      </c>
      <c r="C30" s="41" t="s">
        <v>12</v>
      </c>
    </row>
    <row r="31" spans="1:8" x14ac:dyDescent="0.25">
      <c r="A31" s="42" t="s">
        <v>54</v>
      </c>
      <c r="B31" s="43">
        <f>+B28-B26</f>
        <v>252.16300000000001</v>
      </c>
      <c r="C31" s="44" t="s">
        <v>55</v>
      </c>
    </row>
    <row r="32" spans="1:8" x14ac:dyDescent="0.25">
      <c r="A32" s="45"/>
      <c r="B32" s="75">
        <f>+B30/B31</f>
        <v>27.918449574283301</v>
      </c>
      <c r="C32" s="46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5" sqref="C5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61</v>
      </c>
      <c r="C1" s="62" t="s">
        <v>62</v>
      </c>
    </row>
    <row r="2" spans="1:3" ht="75" x14ac:dyDescent="0.25">
      <c r="A2" s="82" t="s">
        <v>63</v>
      </c>
      <c r="B2" s="55" t="s">
        <v>64</v>
      </c>
      <c r="C2" s="56" t="s">
        <v>76</v>
      </c>
    </row>
    <row r="3" spans="1:3" ht="45" x14ac:dyDescent="0.25">
      <c r="A3" s="83"/>
      <c r="B3" s="59" t="s">
        <v>65</v>
      </c>
      <c r="C3" s="60" t="s">
        <v>75</v>
      </c>
    </row>
    <row r="4" spans="1:3" ht="90" x14ac:dyDescent="0.25">
      <c r="A4" s="84"/>
      <c r="B4" s="57" t="s">
        <v>66</v>
      </c>
      <c r="C4" s="76" t="s">
        <v>77</v>
      </c>
    </row>
    <row r="5" spans="1:3" ht="45" x14ac:dyDescent="0.25">
      <c r="A5" s="82" t="s">
        <v>32</v>
      </c>
      <c r="B5" s="55" t="s">
        <v>67</v>
      </c>
      <c r="C5" s="77" t="s">
        <v>78</v>
      </c>
    </row>
    <row r="6" spans="1:3" ht="60" x14ac:dyDescent="0.25">
      <c r="A6" s="83"/>
      <c r="B6" s="59" t="s">
        <v>68</v>
      </c>
      <c r="C6" s="78" t="s">
        <v>72</v>
      </c>
    </row>
    <row r="7" spans="1:3" ht="75" x14ac:dyDescent="0.25">
      <c r="A7" s="84"/>
      <c r="B7" s="57" t="s">
        <v>69</v>
      </c>
      <c r="C7" s="58" t="s">
        <v>71</v>
      </c>
    </row>
  </sheetData>
  <mergeCells count="2">
    <mergeCell ref="A2:A4"/>
    <mergeCell ref="A5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Nestor Luna</cp:lastModifiedBy>
  <cp:revision/>
  <dcterms:created xsi:type="dcterms:W3CDTF">2021-01-12T19:33:14Z</dcterms:created>
  <dcterms:modified xsi:type="dcterms:W3CDTF">2021-06-19T01:52:34Z</dcterms:modified>
  <cp:category/>
  <cp:contentStatus/>
</cp:coreProperties>
</file>