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Tatiana Colegio\"/>
    </mc:Choice>
  </mc:AlternateContent>
  <bookViews>
    <workbookView xWindow="0" yWindow="0" windowWidth="15345" windowHeight="4695"/>
  </bookViews>
  <sheets>
    <sheet name="Cálculo" sheetId="1" r:id="rId1"/>
    <sheet name="Justificació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3" i="1"/>
  <c r="B20" i="1"/>
  <c r="B22" i="1"/>
  <c r="B24" i="1"/>
  <c r="B19" i="1"/>
  <c r="B8" i="1"/>
  <c r="B28" i="1" l="1"/>
  <c r="B33" i="1" s="1"/>
  <c r="E45" i="1"/>
  <c r="E46" i="1" s="1"/>
  <c r="E47" i="1"/>
  <c r="B59" i="1" l="1"/>
  <c r="B60" i="1" s="1"/>
  <c r="B10" i="1"/>
  <c r="B9" i="1"/>
  <c r="B11" i="1" l="1"/>
  <c r="B16" i="1" s="1"/>
  <c r="C48" i="1" s="1"/>
  <c r="E49" i="1"/>
  <c r="D48" i="1" l="1"/>
  <c r="B32" i="1"/>
  <c r="B34" i="1" s="1"/>
  <c r="B44" i="1" s="1"/>
  <c r="E48" i="1"/>
  <c r="E50" i="1" s="1"/>
  <c r="E51" i="1" s="1"/>
  <c r="E52" i="1" s="1"/>
  <c r="E53" i="1" s="1"/>
  <c r="B48" i="1"/>
  <c r="B62" i="1"/>
  <c r="C49" i="1" l="1"/>
  <c r="C50" i="1" s="1"/>
  <c r="B58" i="1"/>
  <c r="B49" i="1"/>
  <c r="B61" i="1" s="1"/>
  <c r="B63" i="1" s="1"/>
  <c r="B64" i="1" s="1"/>
  <c r="E54" i="1" s="1"/>
  <c r="E55" i="1" s="1"/>
  <c r="B45" i="1"/>
  <c r="B46" i="1" s="1"/>
  <c r="D47" i="1"/>
  <c r="B47" i="1"/>
  <c r="C45" i="1" l="1"/>
  <c r="C46" i="1" s="1"/>
  <c r="C47" i="1"/>
  <c r="C51" i="1" s="1"/>
  <c r="D49" i="1"/>
  <c r="D50" i="1" s="1"/>
  <c r="D51" i="1" s="1"/>
  <c r="D52" i="1" s="1"/>
  <c r="D53" i="1" s="1"/>
  <c r="D54" i="1" s="1"/>
  <c r="D55" i="1" s="1"/>
  <c r="D45" i="1"/>
  <c r="D46" i="1" s="1"/>
  <c r="B50" i="1"/>
  <c r="B51" i="1" s="1"/>
  <c r="B52" i="1" s="1"/>
  <c r="B53" i="1" s="1"/>
  <c r="B54" i="1" s="1"/>
  <c r="B55" i="1" s="1"/>
  <c r="C52" i="1" l="1"/>
  <c r="C53" i="1" s="1"/>
  <c r="C54" i="1" s="1"/>
  <c r="C55" i="1" s="1"/>
</calcChain>
</file>

<file path=xl/sharedStrings.xml><?xml version="1.0" encoding="utf-8"?>
<sst xmlns="http://schemas.openxmlformats.org/spreadsheetml/2006/main" count="80" uniqueCount="75">
  <si>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</si>
  <si>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</si>
  <si>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</si>
  <si>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</si>
  <si>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</si>
  <si>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</si>
  <si>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</si>
  <si>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</si>
  <si>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</si>
  <si>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</si>
  <si>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</si>
  <si>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</si>
  <si>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</si>
  <si>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</si>
  <si>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</si>
  <si>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</si>
  <si>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</si>
  <si>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</si>
  <si>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</si>
  <si>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</si>
  <si>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</si>
  <si>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</si>
  <si>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</si>
  <si>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</si>
  <si>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</si>
  <si>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</si>
  <si>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Valor de Acción Proyectada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</si>
  <si>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</si>
  <si>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</si>
  <si>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</si>
  <si>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</si>
  <si>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</si>
  <si>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</si>
  <si>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</si>
  <si>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</si>
  <si>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</si>
  <si>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</si>
  <si>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</si>
  <si>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</si>
  <si>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</si>
  <si>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</si>
  <si>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</si>
  <si>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</si>
  <si>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</si>
  <si>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</si>
  <si>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</si>
  <si>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</si>
  <si>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</si>
  <si>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</si>
  <si>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</si>
  <si>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</si>
  <si>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</si>
  <si>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</si>
  <si>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</si>
  <si>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</si>
  <si>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</si>
  <si>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</si>
  <si>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</si>
  <si>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</si>
  <si>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</si>
  <si>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</si>
  <si>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</si>
  <si>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</si>
  <si>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</si>
  <si>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</si>
  <si>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</si>
  <si>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</si>
  <si>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Sueldo vice-directora</t>
  </si>
  <si>
    <t>Herramientas (tijeras,agujas)</t>
  </si>
  <si>
    <t>Insumo 2: mostacillas y mostacillas doradas.</t>
  </si>
  <si>
    <t>Insumo 1: hilo de seda.</t>
  </si>
  <si>
    <t>insumo 3: stickers</t>
  </si>
  <si>
    <t>Insumo 4: packaging</t>
  </si>
  <si>
    <t>insumo 5: dijes</t>
  </si>
  <si>
    <t>Insumo 6: eslabones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</si>
</sst>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4" fontId="2" fillId="3" borderId="0" xfId="1" applyNumberFormat="1" applyFont="1" applyFill="1" applyBorder="1" applyProtection="1"/>
    <xf numFmtId="164" fontId="0" fillId="4" borderId="6" xfId="1" applyNumberFormat="1" applyFont="1" applyFill="1" applyBorder="1" applyProtection="1">
      <protection locked="0"/>
    </xf>
    <xf numFmtId="164" fontId="2" fillId="0" borderId="1" xfId="0" applyNumberFormat="1" applyFont="1" applyBorder="1"/>
    <xf numFmtId="164" fontId="2" fillId="0" borderId="1" xfId="1" applyNumberFormat="1" applyFont="1" applyBorder="1" applyProtection="1"/>
    <xf numFmtId="164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4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4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4" fontId="2" fillId="6" borderId="8" xfId="1" applyNumberFormat="1" applyFont="1" applyFill="1" applyBorder="1" applyProtection="1"/>
    <xf numFmtId="0" fontId="0" fillId="8" borderId="10" xfId="0" applyFill="1" applyBorder="1"/>
    <xf numFmtId="164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4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4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4" fontId="2" fillId="10" borderId="1" xfId="0" applyNumberFormat="1" applyFont="1" applyFill="1" applyBorder="1"/>
    <xf numFmtId="164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4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4" fontId="2" fillId="6" borderId="0" xfId="1" applyNumberFormat="1" applyFont="1" applyFill="1" applyBorder="1" applyProtection="1">
      <protection locked="0"/>
    </xf>
    <xf numFmtId="4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43" zoomScale="142" zoomScaleNormal="142" workbookViewId="0">
      <selection activeCell="B61" sqref="B61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</row>
    <row r="3" spans="1:13" x14ac:dyDescent="0.25">
      <c r="C3" s="2" t="s">
        <v>7</v>
      </c>
    </row>
    <row r="6" spans="1:13" x14ac:dyDescent="0.25">
      <c r="A6" s="4" t="s">
        <v>12</v>
      </c>
      <c r="B6" s="5">
        <v>33</v>
      </c>
      <c r="C6" s="6" t="s">
        <v>13</v>
      </c>
      <c r="D6" s="7"/>
    </row>
    <row r="7" spans="1:13" x14ac:dyDescent="0.25">
      <c r="A7" s="9"/>
      <c r="B7" s="10">
        <v>16</v>
      </c>
      <c r="C7" s="11" t="s">
        <v>15</v>
      </c>
      <c r="D7" s="12"/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</row>
    <row r="10" spans="1:13" x14ac:dyDescent="0.25">
      <c r="A10" s="9"/>
      <c r="B10" s="14">
        <f>(+B6-5)*D10*B7</f>
        <v>11200</v>
      </c>
      <c r="C10" s="11" t="s">
        <v>20</v>
      </c>
      <c r="D10" s="15">
        <v>25</v>
      </c>
    </row>
    <row r="11" spans="1:13" x14ac:dyDescent="0.25">
      <c r="A11" s="9"/>
      <c r="B11" s="14">
        <f>+SUM(B8:B10)</f>
        <v>14240</v>
      </c>
      <c r="C11" s="11" t="s">
        <v>22</v>
      </c>
      <c r="D11" s="12"/>
    </row>
    <row r="12" spans="1:13" x14ac:dyDescent="0.25">
      <c r="A12" s="9"/>
      <c r="B12" s="18">
        <v>0</v>
      </c>
      <c r="C12" s="11" t="s">
        <v>24</v>
      </c>
      <c r="D12" s="12"/>
    </row>
    <row r="13" spans="1:13" x14ac:dyDescent="0.25">
      <c r="A13" s="9"/>
      <c r="B13" s="18">
        <v>800</v>
      </c>
      <c r="C13" s="11" t="s">
        <v>67</v>
      </c>
      <c r="D13" s="12"/>
    </row>
    <row r="14" spans="1:13" x14ac:dyDescent="0.25">
      <c r="A14" s="9"/>
      <c r="B14" s="18">
        <v>360</v>
      </c>
      <c r="C14" s="11" t="s">
        <v>68</v>
      </c>
      <c r="D14" s="12"/>
    </row>
    <row r="15" spans="1:13" x14ac:dyDescent="0.25">
      <c r="A15" s="9"/>
      <c r="B15" s="18">
        <v>0</v>
      </c>
      <c r="C15" s="11" t="s">
        <v>28</v>
      </c>
      <c r="D15" s="12"/>
    </row>
    <row r="16" spans="1:13" x14ac:dyDescent="0.25">
      <c r="A16" s="22"/>
      <c r="B16" s="23">
        <f>+SUM(B11:B15)</f>
        <v>15400</v>
      </c>
      <c r="C16" s="24" t="s">
        <v>29</v>
      </c>
      <c r="D16" s="25"/>
      <c r="M16" s="29"/>
    </row>
    <row r="18" spans="1:5" x14ac:dyDescent="0.25">
      <c r="D18" t="s">
        <v>32</v>
      </c>
      <c r="E18" t="s">
        <v>33</v>
      </c>
    </row>
    <row r="19" spans="1:5" x14ac:dyDescent="0.25">
      <c r="A19" s="26" t="s">
        <v>35</v>
      </c>
      <c r="B19" s="74">
        <f t="shared" ref="B19:B24" si="0">IF(D19&gt;0.001,D19*E19,0)</f>
        <v>5.6000000000000005</v>
      </c>
      <c r="C19" s="65" t="s">
        <v>70</v>
      </c>
      <c r="D19" s="27">
        <v>140</v>
      </c>
      <c r="E19" s="71">
        <v>0.04</v>
      </c>
    </row>
    <row r="20" spans="1:5" x14ac:dyDescent="0.25">
      <c r="A20" s="30"/>
      <c r="B20" s="73">
        <f t="shared" si="0"/>
        <v>137.20000000000002</v>
      </c>
      <c r="C20" s="66" t="s">
        <v>69</v>
      </c>
      <c r="D20" s="70">
        <v>245</v>
      </c>
      <c r="E20" s="72">
        <v>0.56000000000000005</v>
      </c>
    </row>
    <row r="21" spans="1:5" x14ac:dyDescent="0.25">
      <c r="A21" s="30"/>
      <c r="B21" s="73">
        <f t="shared" si="0"/>
        <v>3.5</v>
      </c>
      <c r="C21" s="66" t="s">
        <v>71</v>
      </c>
      <c r="D21" s="70">
        <v>70</v>
      </c>
      <c r="E21" s="72">
        <v>0.05</v>
      </c>
    </row>
    <row r="22" spans="1:5" x14ac:dyDescent="0.25">
      <c r="A22" s="30"/>
      <c r="B22" s="73">
        <f t="shared" si="0"/>
        <v>23</v>
      </c>
      <c r="C22" s="66" t="s">
        <v>72</v>
      </c>
      <c r="D22" s="70">
        <v>23</v>
      </c>
      <c r="E22" s="72">
        <v>1</v>
      </c>
    </row>
    <row r="23" spans="1:5" x14ac:dyDescent="0.25">
      <c r="A23" s="30"/>
      <c r="B23" s="73">
        <f t="shared" si="0"/>
        <v>20.700000000000003</v>
      </c>
      <c r="C23" s="66" t="s">
        <v>73</v>
      </c>
      <c r="D23" s="70">
        <v>207</v>
      </c>
      <c r="E23" s="72">
        <v>0.1</v>
      </c>
    </row>
    <row r="24" spans="1:5" x14ac:dyDescent="0.25">
      <c r="A24" s="30"/>
      <c r="B24" s="73">
        <f t="shared" si="0"/>
        <v>8</v>
      </c>
      <c r="C24" s="66" t="s">
        <v>74</v>
      </c>
      <c r="D24" s="18">
        <v>200</v>
      </c>
      <c r="E24" s="72">
        <v>0.04</v>
      </c>
    </row>
    <row r="25" spans="1:5" x14ac:dyDescent="0.25">
      <c r="A25" s="30"/>
      <c r="B25" s="31">
        <v>0.1</v>
      </c>
      <c r="C25" s="66" t="s">
        <v>39</v>
      </c>
      <c r="D25" s="66"/>
      <c r="E25" s="32"/>
    </row>
    <row r="26" spans="1:5" x14ac:dyDescent="0.25">
      <c r="A26" s="30"/>
      <c r="B26" s="31">
        <v>0</v>
      </c>
      <c r="C26" s="66" t="s">
        <v>41</v>
      </c>
      <c r="D26" s="66"/>
      <c r="E26" s="32"/>
    </row>
    <row r="27" spans="1:5" x14ac:dyDescent="0.25">
      <c r="A27" s="30"/>
      <c r="B27" s="18">
        <v>0</v>
      </c>
      <c r="C27" s="66" t="s">
        <v>42</v>
      </c>
      <c r="D27" s="66"/>
      <c r="E27" s="32"/>
    </row>
    <row r="28" spans="1:5" x14ac:dyDescent="0.25">
      <c r="A28" s="35"/>
      <c r="B28" s="36">
        <f>+B19+(B30*B25)+(B26*B30)+B27+B20+B22+B24</f>
        <v>213.8</v>
      </c>
      <c r="C28" s="67" t="s">
        <v>35</v>
      </c>
      <c r="D28" s="68"/>
      <c r="E28" s="69"/>
    </row>
    <row r="30" spans="1:5" x14ac:dyDescent="0.25">
      <c r="A30" s="37" t="s">
        <v>46</v>
      </c>
      <c r="B30" s="38">
        <v>400</v>
      </c>
      <c r="C30" s="76" t="s">
        <v>47</v>
      </c>
      <c r="D30" s="77"/>
      <c r="E30" s="78"/>
    </row>
    <row r="32" spans="1:5" x14ac:dyDescent="0.25">
      <c r="A32" s="39" t="s">
        <v>50</v>
      </c>
      <c r="B32" s="40">
        <f>+B16</f>
        <v>15400</v>
      </c>
      <c r="C32" s="41" t="s">
        <v>12</v>
      </c>
    </row>
    <row r="33" spans="1:6" x14ac:dyDescent="0.25">
      <c r="A33" s="42" t="s">
        <v>51</v>
      </c>
      <c r="B33" s="43">
        <f>+B30-B28</f>
        <v>186.2</v>
      </c>
      <c r="C33" s="44" t="s">
        <v>52</v>
      </c>
    </row>
    <row r="34" spans="1:6" x14ac:dyDescent="0.25">
      <c r="A34" s="45"/>
      <c r="B34" s="75">
        <f>+B32/B33</f>
        <v>82.706766917293237</v>
      </c>
      <c r="C34" s="46" t="s">
        <v>53</v>
      </c>
    </row>
    <row r="36" spans="1:6" x14ac:dyDescent="0.25">
      <c r="A36" t="s">
        <v>54</v>
      </c>
    </row>
    <row r="37" spans="1:6" x14ac:dyDescent="0.25">
      <c r="A37" t="s">
        <v>55</v>
      </c>
    </row>
    <row r="38" spans="1:6" x14ac:dyDescent="0.25">
      <c r="A38" t="s">
        <v>56</v>
      </c>
    </row>
    <row r="40" spans="1:6" x14ac:dyDescent="0.25">
      <c r="A40" t="s">
        <v>57</v>
      </c>
    </row>
    <row r="43" spans="1:6" x14ac:dyDescent="0.25">
      <c r="A43" s="54" t="s">
        <v>2</v>
      </c>
      <c r="B43" s="3" t="s">
        <v>3</v>
      </c>
      <c r="C43" s="3" t="s">
        <v>4</v>
      </c>
      <c r="D43" s="3" t="s">
        <v>5</v>
      </c>
      <c r="E43" s="47" t="s">
        <v>6</v>
      </c>
    </row>
    <row r="44" spans="1:6" x14ac:dyDescent="0.25">
      <c r="A44" s="8" t="s">
        <v>8</v>
      </c>
      <c r="B44" s="13">
        <f>+B34</f>
        <v>82.706766917293237</v>
      </c>
      <c r="C44" s="53">
        <v>132</v>
      </c>
      <c r="D44" s="53">
        <v>330</v>
      </c>
      <c r="E44" s="53">
        <v>230</v>
      </c>
      <c r="F44" s="64" t="s">
        <v>9</v>
      </c>
    </row>
    <row r="45" spans="1:6" x14ac:dyDescent="0.25">
      <c r="A45" s="20" t="s">
        <v>10</v>
      </c>
      <c r="B45" s="21">
        <f>+B44/$B$7</f>
        <v>5.1691729323308273</v>
      </c>
      <c r="C45" s="21">
        <f>+C44/$B$7</f>
        <v>8.25</v>
      </c>
      <c r="D45" s="21">
        <f>+D44/$B$7</f>
        <v>20.625</v>
      </c>
      <c r="E45" s="51">
        <f>+E44/$B$7</f>
        <v>14.375</v>
      </c>
    </row>
    <row r="46" spans="1:6" x14ac:dyDescent="0.25">
      <c r="A46" s="20" t="s">
        <v>11</v>
      </c>
      <c r="B46" s="21">
        <f t="shared" ref="B46:D46" si="1">+B45/$B$6</f>
        <v>0.15664160401002508</v>
      </c>
      <c r="C46" s="21">
        <f t="shared" si="1"/>
        <v>0.25</v>
      </c>
      <c r="D46" s="21">
        <f t="shared" si="1"/>
        <v>0.625</v>
      </c>
      <c r="E46" s="51">
        <f t="shared" ref="E46" si="2">+E45/$B$6</f>
        <v>0.43560606060606061</v>
      </c>
    </row>
    <row r="47" spans="1:6" x14ac:dyDescent="0.25">
      <c r="A47" s="8" t="s">
        <v>14</v>
      </c>
      <c r="B47" s="17">
        <f>+$B$30*B44</f>
        <v>33082.706766917298</v>
      </c>
      <c r="C47" s="17">
        <f>+$B$30*C44</f>
        <v>52800</v>
      </c>
      <c r="D47" s="17">
        <f>+$B$30*D44</f>
        <v>132000</v>
      </c>
      <c r="E47" s="49">
        <f>+$B$30*E44</f>
        <v>92000</v>
      </c>
    </row>
    <row r="48" spans="1:6" x14ac:dyDescent="0.25">
      <c r="A48" s="8" t="s">
        <v>12</v>
      </c>
      <c r="B48" s="16">
        <f t="shared" ref="B48:E48" si="3">+$B$16</f>
        <v>15400</v>
      </c>
      <c r="C48" s="16">
        <f t="shared" si="3"/>
        <v>15400</v>
      </c>
      <c r="D48" s="16">
        <f t="shared" si="3"/>
        <v>15400</v>
      </c>
      <c r="E48" s="48">
        <f t="shared" si="3"/>
        <v>15400</v>
      </c>
    </row>
    <row r="49" spans="1:6" x14ac:dyDescent="0.25">
      <c r="A49" s="8" t="s">
        <v>17</v>
      </c>
      <c r="B49" s="17">
        <f>+$B$28*B44</f>
        <v>17682.706766917294</v>
      </c>
      <c r="C49" s="17">
        <f>+$B$28*C44</f>
        <v>28221.600000000002</v>
      </c>
      <c r="D49" s="17">
        <f>+$B$28*D44</f>
        <v>70554</v>
      </c>
      <c r="E49" s="49">
        <f>+$B$28*E44</f>
        <v>49174</v>
      </c>
    </row>
    <row r="50" spans="1:6" x14ac:dyDescent="0.25">
      <c r="A50" s="8" t="s">
        <v>19</v>
      </c>
      <c r="B50" s="16">
        <f t="shared" ref="B50:D50" si="4">+B49+B48</f>
        <v>33082.706766917298</v>
      </c>
      <c r="C50" s="16">
        <f t="shared" si="4"/>
        <v>43621.600000000006</v>
      </c>
      <c r="D50" s="16">
        <f t="shared" si="4"/>
        <v>85954</v>
      </c>
      <c r="E50" s="48">
        <f t="shared" ref="E50" si="5">+E49+E48</f>
        <v>64574</v>
      </c>
    </row>
    <row r="51" spans="1:6" x14ac:dyDescent="0.25">
      <c r="A51" s="8" t="s">
        <v>21</v>
      </c>
      <c r="B51" s="16">
        <f>+B47-B50</f>
        <v>0</v>
      </c>
      <c r="C51" s="16">
        <f>+C47-C50</f>
        <v>9178.3999999999942</v>
      </c>
      <c r="D51" s="16">
        <f>+D47-D50</f>
        <v>46046</v>
      </c>
      <c r="E51" s="48">
        <f>+E47-E50</f>
        <v>27426</v>
      </c>
    </row>
    <row r="52" spans="1:6" x14ac:dyDescent="0.25">
      <c r="A52" s="8" t="s">
        <v>23</v>
      </c>
      <c r="B52" s="19">
        <f t="shared" ref="B52:D52" si="6">+IF(B51&gt;0,B51*0.05,0)</f>
        <v>0</v>
      </c>
      <c r="C52" s="19">
        <f t="shared" si="6"/>
        <v>458.91999999999973</v>
      </c>
      <c r="D52" s="19">
        <f t="shared" si="6"/>
        <v>2302.3000000000002</v>
      </c>
      <c r="E52" s="50">
        <f t="shared" ref="E52" si="7">+IF(E51&gt;0,E51*0.05,0)</f>
        <v>1371.3000000000002</v>
      </c>
    </row>
    <row r="53" spans="1:6" x14ac:dyDescent="0.25">
      <c r="A53" s="8" t="s">
        <v>25</v>
      </c>
      <c r="B53" s="16">
        <f t="shared" ref="B53:D53" si="8">+B51-B52</f>
        <v>0</v>
      </c>
      <c r="C53" s="16">
        <f t="shared" si="8"/>
        <v>8719.4799999999941</v>
      </c>
      <c r="D53" s="16">
        <f t="shared" si="8"/>
        <v>43743.7</v>
      </c>
      <c r="E53" s="48">
        <f t="shared" ref="E53" si="9">+E51-E52</f>
        <v>26054.7</v>
      </c>
    </row>
    <row r="54" spans="1:6" x14ac:dyDescent="0.25">
      <c r="A54" s="8" t="s">
        <v>26</v>
      </c>
      <c r="B54" s="16">
        <f>+B53/($B$59+$B$60)+$B$64</f>
        <v>501.25313283208027</v>
      </c>
      <c r="C54" s="16">
        <f>+C53/($B$59+$B$60)+$B$64</f>
        <v>633.3664661654135</v>
      </c>
      <c r="D54" s="16">
        <f>+D53/($B$59+$B$60)+$B$64</f>
        <v>1164.0364661654135</v>
      </c>
      <c r="E54" s="48">
        <f>+E53/($B$59+$B$60)+$B$64</f>
        <v>896.02131465026207</v>
      </c>
    </row>
    <row r="55" spans="1:6" x14ac:dyDescent="0.25">
      <c r="A55" s="8" t="s">
        <v>27</v>
      </c>
      <c r="B55" s="28">
        <f>(B54/$B$64)-1</f>
        <v>0</v>
      </c>
      <c r="C55" s="28">
        <f>(C54/$B$64)-1</f>
        <v>0.2635660999999998</v>
      </c>
      <c r="D55" s="28">
        <f>(D54/$B$64)-1</f>
        <v>1.3222527499999996</v>
      </c>
      <c r="E55" s="52">
        <f>(E54/$B$64)-1</f>
        <v>0.78756252272727267</v>
      </c>
      <c r="F55" s="29"/>
    </row>
    <row r="57" spans="1:6" x14ac:dyDescent="0.25">
      <c r="A57" t="s">
        <v>30</v>
      </c>
      <c r="D57" s="29"/>
      <c r="E57" s="29"/>
      <c r="F57" s="29"/>
    </row>
    <row r="58" spans="1:6" x14ac:dyDescent="0.25">
      <c r="A58" s="33" t="s">
        <v>31</v>
      </c>
      <c r="B58" s="34">
        <f>+B44</f>
        <v>82.706766917293237</v>
      </c>
    </row>
    <row r="59" spans="1:6" x14ac:dyDescent="0.25">
      <c r="A59" s="33" t="s">
        <v>34</v>
      </c>
      <c r="B59" s="19">
        <f>+$B$6</f>
        <v>33</v>
      </c>
    </row>
    <row r="60" spans="1:6" x14ac:dyDescent="0.25">
      <c r="A60" s="33" t="s">
        <v>36</v>
      </c>
      <c r="B60" s="19">
        <f>+B59</f>
        <v>33</v>
      </c>
    </row>
    <row r="61" spans="1:6" x14ac:dyDescent="0.25">
      <c r="A61" s="33" t="s">
        <v>37</v>
      </c>
      <c r="B61" s="16">
        <f>+B49</f>
        <v>17682.706766917294</v>
      </c>
    </row>
    <row r="62" spans="1:6" x14ac:dyDescent="0.25">
      <c r="A62" s="33" t="s">
        <v>12</v>
      </c>
      <c r="B62" s="16">
        <f>+$B$16</f>
        <v>15400</v>
      </c>
    </row>
    <row r="63" spans="1:6" x14ac:dyDescent="0.25">
      <c r="A63" s="33" t="s">
        <v>38</v>
      </c>
      <c r="B63" s="16">
        <f>+B62+B61</f>
        <v>33082.706766917298</v>
      </c>
    </row>
    <row r="64" spans="1:6" x14ac:dyDescent="0.25">
      <c r="A64" s="33" t="s">
        <v>40</v>
      </c>
      <c r="B64" s="17">
        <f>+B63/(B60+B59)</f>
        <v>501.25313283208027</v>
      </c>
    </row>
    <row r="66" spans="1:1" x14ac:dyDescent="0.25">
      <c r="A66" t="s">
        <v>43</v>
      </c>
    </row>
    <row r="67" spans="1:1" x14ac:dyDescent="0.25">
      <c r="A67" t="s">
        <v>44</v>
      </c>
    </row>
    <row r="68" spans="1:1" x14ac:dyDescent="0.25">
      <c r="A68" t="s">
        <v>45</v>
      </c>
    </row>
    <row r="69" spans="1:1" x14ac:dyDescent="0.25">
      <c r="A69" t="s">
        <v>48</v>
      </c>
    </row>
    <row r="70" spans="1:1" x14ac:dyDescent="0.25">
      <c r="A70" t="s">
        <v>49</v>
      </c>
    </row>
  </sheetData>
  <mergeCells count="1">
    <mergeCell ref="C30:E3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58</v>
      </c>
      <c r="C1" s="62" t="s">
        <v>59</v>
      </c>
    </row>
    <row r="2" spans="1:3" ht="75" x14ac:dyDescent="0.25">
      <c r="A2" s="79" t="s">
        <v>60</v>
      </c>
      <c r="B2" s="55" t="s">
        <v>61</v>
      </c>
      <c r="C2" s="56"/>
    </row>
    <row r="3" spans="1:3" ht="45" x14ac:dyDescent="0.25">
      <c r="A3" s="80"/>
      <c r="B3" s="59" t="s">
        <v>62</v>
      </c>
      <c r="C3" s="60"/>
    </row>
    <row r="4" spans="1:3" ht="90" x14ac:dyDescent="0.25">
      <c r="A4" s="81"/>
      <c r="B4" s="57" t="s">
        <v>63</v>
      </c>
      <c r="C4" s="58"/>
    </row>
    <row r="5" spans="1:3" ht="45" x14ac:dyDescent="0.25">
      <c r="A5" s="79" t="s">
        <v>30</v>
      </c>
      <c r="B5" s="55" t="s">
        <v>64</v>
      </c>
      <c r="C5" s="56"/>
    </row>
    <row r="6" spans="1:3" ht="60" x14ac:dyDescent="0.25">
      <c r="A6" s="80"/>
      <c r="B6" s="59" t="s">
        <v>65</v>
      </c>
      <c r="C6" s="60"/>
    </row>
    <row r="7" spans="1:3" ht="75" x14ac:dyDescent="0.25">
      <c r="A7" s="81"/>
      <c r="B7" s="57" t="s">
        <v>66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EXO</cp:lastModifiedBy>
  <cp:revision/>
  <dcterms:created xsi:type="dcterms:W3CDTF">2021-01-12T19:33:14Z</dcterms:created>
  <dcterms:modified xsi:type="dcterms:W3CDTF">2021-06-17T17:41:41Z</dcterms:modified>
  <cp:category/>
  <cp:contentStatus/>
</cp:coreProperties>
</file>