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uarios\alumno\Descargas\"/>
    </mc:Choice>
  </mc:AlternateContent>
  <bookViews>
    <workbookView xWindow="0" yWindow="0" windowWidth="20490" windowHeight="7155"/>
  </bookViews>
  <sheets>
    <sheet name="Cálculo" sheetId="1" r:id="rId1"/>
    <sheet name="Justificación" sheetId="2" r:id="rId2"/>
  </sheets>
  <calcPr calcId="152511"/>
</workbook>
</file>

<file path=xl/calcChain.xml><?xml version="1.0" encoding="utf-8"?>
<calcChain xmlns="http://schemas.openxmlformats.org/spreadsheetml/2006/main">
  <c r="B22" i="1" l="1"/>
  <c r="B21" i="1"/>
  <c r="B20" i="1"/>
  <c r="B19" i="1"/>
  <c r="H19" i="1"/>
  <c r="B10" i="1"/>
  <c r="B9" i="1"/>
  <c r="B8" i="1"/>
  <c r="K6" i="1"/>
  <c r="J6" i="1"/>
  <c r="I6" i="1"/>
  <c r="K4" i="1"/>
  <c r="K5" i="1" s="1"/>
  <c r="J4" i="1"/>
  <c r="J5" i="1" s="1"/>
  <c r="I4" i="1"/>
  <c r="I5" i="1" s="1"/>
  <c r="B26" i="1" l="1"/>
  <c r="J8" i="1" s="1"/>
  <c r="B11" i="1"/>
  <c r="B16" i="1" s="1"/>
  <c r="B30" i="1" s="1"/>
  <c r="B31" i="1" l="1"/>
  <c r="H21" i="1"/>
  <c r="K8" i="1"/>
  <c r="I8" i="1"/>
  <c r="H7" i="1"/>
  <c r="K7" i="1"/>
  <c r="J7" i="1"/>
  <c r="J9" i="1" s="1"/>
  <c r="J10" i="1" s="1"/>
  <c r="J11" i="1" s="1"/>
  <c r="J12" i="1" s="1"/>
  <c r="I7" i="1"/>
  <c r="I9" i="1" s="1"/>
  <c r="I10" i="1" s="1"/>
  <c r="I11" i="1" s="1"/>
  <c r="I12" i="1" s="1"/>
  <c r="B32" i="1"/>
  <c r="H3" i="1" s="1"/>
  <c r="K9" i="1" l="1"/>
  <c r="K10" i="1" s="1"/>
  <c r="K11" i="1" s="1"/>
  <c r="K12" i="1" s="1"/>
  <c r="H17" i="1"/>
  <c r="H6" i="1"/>
  <c r="H4" i="1"/>
  <c r="H5" i="1" s="1"/>
  <c r="H8" i="1"/>
  <c r="H20" i="1" l="1"/>
  <c r="H22" i="1" s="1"/>
  <c r="H23" i="1" s="1"/>
  <c r="H9" i="1"/>
  <c r="H10" i="1" s="1"/>
  <c r="H11" i="1" l="1"/>
  <c r="H12" i="1" s="1"/>
  <c r="H13" i="1" s="1"/>
  <c r="H14" i="1" s="1"/>
  <c r="J13" i="1"/>
  <c r="J14" i="1" s="1"/>
  <c r="K13" i="1"/>
  <c r="K14" i="1" s="1"/>
  <c r="I13" i="1"/>
  <c r="I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<sst xmlns="http://schemas.openxmlformats.org/spreadsheetml/2006/main" count="78" uniqueCount="73">
  <si>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</si>
  <si>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</si>
  <si>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</si>
  <si>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</si>
  <si>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</si>
  <si>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</si>
  <si>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</si>
  <si>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</si>
  <si>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</si>
  <si>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</si>
  <si>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</si>
  <si>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</si>
  <si>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</si>
  <si>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</si>
  <si>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</si>
  <si>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</si>
  <si>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</si>
  <si>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</si>
  <si>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</si>
  <si>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</si>
  <si>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</si>
  <si>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</si>
  <si>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</si>
  <si>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</si>
  <si>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</si>
  <si>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</si>
  <si>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</si>
  <si>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</si>
  <si>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</si>
  <si>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</si>
  <si>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</si>
  <si>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</si>
  <si>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</si>
  <si>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</si>
  <si>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</si>
  <si>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</si>
  <si>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</si>
  <si>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</si>
  <si>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</si>
  <si>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</si>
  <si>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</si>
  <si>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</si>
  <si>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</si>
  <si>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</si>
  <si>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</si>
  <si>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</si>
  <si>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</si>
  <si>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</si>
  <si>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</si>
  <si>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</si>
  <si>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</si>
  <si>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</si>
  <si>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</si>
  <si>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</si>
  <si>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</si>
  <si>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</si>
  <si>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</si>
  <si>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</si>
  <si>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</si>
  <si>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</si>
  <si>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</si>
  <si>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</si>
  <si>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</si>
  <si>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</si>
  <si>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</si>
  <si>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</si>
  <si>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</si>
  <si>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</si>
  <si>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</si>
  <si>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Aceites (costos de este insumo por unidad producida)</t>
  </si>
  <si>
    <t>Insumo 2: Fragancias (costos de este insumo por unidad producida)</t>
  </si>
  <si>
    <t>Insumo 3: Chia (costos de este insumo por unidad producida)</t>
  </si>
  <si>
    <t>Insumo 4: limones (costos de este insumo por unidad producida)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</si>
</sst>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6">
    <font>
      <sz val="11"/>
      <color rgb="FF000000"/>
      <name val="Calibri"/>
    </font>
    <font>
      <b/>
      <sz val="16"/>
      <color rgb="FF70AD47"/>
      <name val="Helvetica Neue"/>
    </font>
    <font>
      <sz val="11"/>
      <color rgb="FF70AD47"/>
      <name val="Helvetica Neue"/>
    </font>
    <font>
      <sz val="11"/>
      <color rgb="FFFF0000"/>
      <name val="Calibri"/>
    </font>
    <font>
      <sz val="11"/>
      <name val="Calibri"/>
    </font>
    <font>
      <sz val="1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70AD47"/>
        <bgColor rgb="FF70AD47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2" borderId="1" xfId="0" applyFont="1" applyFill="1" applyBorder="1"/>
    <xf numFmtId="1" fontId="3" fillId="2" borderId="1" xfId="0" applyNumberFormat="1" applyFont="1" applyFill="1" applyBorder="1"/>
    <xf numFmtId="1" fontId="4" fillId="4" borderId="1" xfId="0" applyNumberFormat="1" applyFont="1" applyFill="1" applyBorder="1"/>
    <xf numFmtId="0" fontId="0" fillId="4" borderId="2" xfId="0" applyFont="1" applyFill="1" applyBorder="1"/>
    <xf numFmtId="2" fontId="0" fillId="2" borderId="1" xfId="0" applyNumberFormat="1" applyFont="1" applyFill="1" applyBorder="1"/>
    <xf numFmtId="2" fontId="3" fillId="0" borderId="1" xfId="0" applyNumberFormat="1" applyFont="1" applyBorder="1"/>
    <xf numFmtId="2" fontId="3" fillId="3" borderId="1" xfId="0" applyNumberFormat="1" applyFont="1" applyFill="1" applyBorder="1"/>
    <xf numFmtId="0" fontId="0" fillId="5" borderId="3" xfId="0" applyFont="1" applyFill="1" applyBorder="1"/>
    <xf numFmtId="0" fontId="0" fillId="6" borderId="4" xfId="0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0" fontId="0" fillId="5" borderId="6" xfId="0" applyFont="1" applyFill="1" applyBorder="1"/>
    <xf numFmtId="0" fontId="0" fillId="6" borderId="2" xfId="0" applyFont="1" applyFill="1" applyBorder="1"/>
    <xf numFmtId="0" fontId="0" fillId="5" borderId="2" xfId="0" applyFont="1" applyFill="1" applyBorder="1"/>
    <xf numFmtId="0" fontId="0" fillId="5" borderId="7" xfId="0" applyFont="1" applyFill="1" applyBorder="1"/>
    <xf numFmtId="164" fontId="3" fillId="5" borderId="2" xfId="0" applyNumberFormat="1" applyFont="1" applyFill="1" applyBorder="1"/>
    <xf numFmtId="164" fontId="0" fillId="6" borderId="7" xfId="0" applyNumberFormat="1" applyFont="1" applyFill="1" applyBorder="1"/>
    <xf numFmtId="0" fontId="3" fillId="0" borderId="1" xfId="0" applyFont="1" applyBorder="1"/>
    <xf numFmtId="0" fontId="3" fillId="3" borderId="1" xfId="0" applyFont="1" applyFill="1" applyBorder="1"/>
    <xf numFmtId="164" fontId="0" fillId="6" borderId="2" xfId="0" applyNumberFormat="1" applyFont="1" applyFill="1" applyBorder="1"/>
    <xf numFmtId="9" fontId="3" fillId="0" borderId="1" xfId="0" applyNumberFormat="1" applyFont="1" applyBorder="1"/>
    <xf numFmtId="9" fontId="3" fillId="3" borderId="1" xfId="0" applyNumberFormat="1" applyFont="1" applyFill="1" applyBorder="1"/>
    <xf numFmtId="9" fontId="0" fillId="0" borderId="0" xfId="0" applyNumberFormat="1" applyFont="1"/>
    <xf numFmtId="0" fontId="0" fillId="5" borderId="8" xfId="0" applyFont="1" applyFill="1" applyBorder="1"/>
    <xf numFmtId="164" fontId="3" fillId="5" borderId="9" xfId="0" applyNumberFormat="1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7" borderId="1" xfId="0" applyFont="1" applyFill="1" applyBorder="1"/>
    <xf numFmtId="1" fontId="3" fillId="0" borderId="1" xfId="0" applyNumberFormat="1" applyFont="1" applyBorder="1"/>
    <xf numFmtId="0" fontId="0" fillId="8" borderId="3" xfId="0" applyFont="1" applyFill="1" applyBorder="1"/>
    <xf numFmtId="165" fontId="3" fillId="8" borderId="4" xfId="0" applyNumberFormat="1" applyFont="1" applyFill="1" applyBorder="1"/>
    <xf numFmtId="0" fontId="0" fillId="8" borderId="4" xfId="0" applyFont="1" applyFill="1" applyBorder="1"/>
    <xf numFmtId="164" fontId="0" fillId="6" borderId="4" xfId="0" applyNumberFormat="1" applyFont="1" applyFill="1" applyBorder="1"/>
    <xf numFmtId="0" fontId="0" fillId="6" borderId="5" xfId="0" applyFont="1" applyFill="1" applyBorder="1" applyAlignment="1">
      <alignment horizontal="center"/>
    </xf>
    <xf numFmtId="0" fontId="0" fillId="8" borderId="6" xfId="0" applyFont="1" applyFill="1" applyBorder="1"/>
    <xf numFmtId="165" fontId="3" fillId="8" borderId="2" xfId="0" applyNumberFormat="1" applyFont="1" applyFill="1" applyBorder="1"/>
    <xf numFmtId="0" fontId="0" fillId="8" borderId="2" xfId="0" applyFont="1" applyFill="1" applyBorder="1"/>
    <xf numFmtId="165" fontId="0" fillId="6" borderId="2" xfId="0" applyNumberFormat="1" applyFont="1" applyFill="1" applyBorder="1"/>
    <xf numFmtId="0" fontId="0" fillId="6" borderId="7" xfId="0" applyFont="1" applyFill="1" applyBorder="1" applyAlignment="1">
      <alignment horizontal="center"/>
    </xf>
    <xf numFmtId="9" fontId="0" fillId="6" borderId="2" xfId="0" applyNumberFormat="1" applyFont="1" applyFill="1" applyBorder="1"/>
    <xf numFmtId="0" fontId="0" fillId="8" borderId="7" xfId="0" applyFont="1" applyFill="1" applyBorder="1"/>
    <xf numFmtId="0" fontId="0" fillId="8" borderId="8" xfId="0" applyFont="1" applyFill="1" applyBorder="1"/>
    <xf numFmtId="164" fontId="3" fillId="8" borderId="9" xfId="0" applyNumberFormat="1" applyFont="1" applyFill="1" applyBorder="1"/>
    <xf numFmtId="0" fontId="0" fillId="8" borderId="9" xfId="0" applyFont="1" applyFill="1" applyBorder="1" applyAlignment="1">
      <alignment horizontal="left"/>
    </xf>
    <xf numFmtId="0" fontId="0" fillId="8" borderId="9" xfId="0" applyFont="1" applyFill="1" applyBorder="1"/>
    <xf numFmtId="0" fontId="0" fillId="8" borderId="10" xfId="0" applyFont="1" applyFill="1" applyBorder="1"/>
    <xf numFmtId="0" fontId="0" fillId="9" borderId="11" xfId="0" applyFont="1" applyFill="1" applyBorder="1"/>
    <xf numFmtId="164" fontId="0" fillId="6" borderId="12" xfId="0" applyNumberFormat="1" applyFont="1" applyFill="1" applyBorder="1"/>
    <xf numFmtId="0" fontId="0" fillId="10" borderId="3" xfId="0" applyFont="1" applyFill="1" applyBorder="1"/>
    <xf numFmtId="164" fontId="3" fillId="10" borderId="12" xfId="0" applyNumberFormat="1" applyFont="1" applyFill="1" applyBorder="1"/>
    <xf numFmtId="0" fontId="0" fillId="10" borderId="16" xfId="0" applyFont="1" applyFill="1" applyBorder="1" applyAlignment="1">
      <alignment horizontal="left"/>
    </xf>
    <xf numFmtId="0" fontId="0" fillId="10" borderId="6" xfId="0" applyFont="1" applyFill="1" applyBorder="1"/>
    <xf numFmtId="164" fontId="3" fillId="10" borderId="2" xfId="0" applyNumberFormat="1" applyFont="1" applyFill="1" applyBorder="1"/>
    <xf numFmtId="0" fontId="0" fillId="10" borderId="7" xfId="0" applyFont="1" applyFill="1" applyBorder="1" applyAlignment="1">
      <alignment horizontal="left"/>
    </xf>
    <xf numFmtId="0" fontId="0" fillId="10" borderId="8" xfId="0" applyFont="1" applyFill="1" applyBorder="1"/>
    <xf numFmtId="1" fontId="3" fillId="10" borderId="9" xfId="0" applyNumberFormat="1" applyFont="1" applyFill="1" applyBorder="1" applyAlignment="1">
      <alignment horizontal="center"/>
    </xf>
    <xf numFmtId="0" fontId="0" fillId="10" borderId="10" xfId="0" applyFont="1" applyFill="1" applyBorder="1"/>
    <xf numFmtId="0" fontId="0" fillId="2" borderId="11" xfId="0" applyFont="1" applyFill="1" applyBorder="1"/>
    <xf numFmtId="0" fontId="0" fillId="0" borderId="14" xfId="0" applyFont="1" applyBorder="1"/>
    <xf numFmtId="0" fontId="0" fillId="0" borderId="15" xfId="0" applyFont="1" applyBorder="1"/>
    <xf numFmtId="0" fontId="0" fillId="0" borderId="18" xfId="0" applyFont="1" applyBorder="1" applyAlignment="1">
      <alignment wrapText="1"/>
    </xf>
    <xf numFmtId="0" fontId="0" fillId="0" borderId="19" xfId="0" applyFont="1" applyBorder="1"/>
    <xf numFmtId="0" fontId="0" fillId="0" borderId="0" xfId="0" applyFont="1" applyAlignment="1">
      <alignment wrapText="1"/>
    </xf>
    <xf numFmtId="0" fontId="0" fillId="0" borderId="21" xfId="0" applyFont="1" applyBorder="1"/>
    <xf numFmtId="0" fontId="0" fillId="0" borderId="23" xfId="0" applyFont="1" applyBorder="1" applyAlignment="1">
      <alignment wrapText="1"/>
    </xf>
    <xf numFmtId="0" fontId="0" fillId="0" borderId="24" xfId="0" applyFont="1" applyBorder="1"/>
    <xf numFmtId="0" fontId="0" fillId="9" borderId="13" xfId="0" applyFont="1" applyFill="1" applyBorder="1" applyAlignment="1">
      <alignment horizontal="left"/>
    </xf>
    <xf numFmtId="0" fontId="5" fillId="0" borderId="14" xfId="0" applyFont="1" applyBorder="1"/>
    <xf numFmtId="0" fontId="5" fillId="0" borderId="15" xfId="0" applyFont="1" applyBorder="1"/>
    <xf numFmtId="0" fontId="0" fillId="0" borderId="17" xfId="0" applyFont="1" applyBorder="1" applyAlignment="1">
      <alignment horizontal="center" vertical="center" textRotation="90"/>
    </xf>
    <xf numFmtId="0" fontId="5" fillId="0" borderId="20" xfId="0" applyFont="1" applyBorder="1"/>
    <xf numFmtId="0" fontId="5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D15" workbookViewId="0">
      <selection activeCell="J21" sqref="J21"/>
    </sheetView>
  </sheetViews>
  <sheetFormatPr baseColWidth="10" defaultColWidth="14.42578125" defaultRowHeight="15" customHeight="1"/>
  <cols>
    <col min="1" max="1" width="20.140625" customWidth="1"/>
    <col min="2" max="2" width="15.140625" customWidth="1"/>
    <col min="3" max="3" width="75" customWidth="1"/>
    <col min="4" max="4" width="16.140625" customWidth="1"/>
    <col min="5" max="5" width="28.7109375" customWidth="1"/>
    <col min="6" max="6" width="11.42578125" customWidth="1"/>
    <col min="7" max="7" width="25" customWidth="1"/>
    <col min="8" max="8" width="11.7109375" customWidth="1"/>
    <col min="9" max="9" width="17.140625" customWidth="1"/>
    <col min="10" max="10" width="17.28515625" customWidth="1"/>
    <col min="11" max="11" width="18.7109375" customWidth="1"/>
    <col min="12" max="12" width="29.85546875" customWidth="1"/>
    <col min="13" max="13" width="22.5703125" customWidth="1"/>
  </cols>
  <sheetData>
    <row r="1" spans="1:13" ht="20.25">
      <c r="C1" s="1" t="s">
        <v>0</v>
      </c>
    </row>
    <row r="2" spans="1:13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>
      <c r="C3" s="2" t="s">
        <v>7</v>
      </c>
      <c r="G3" s="6" t="s">
        <v>8</v>
      </c>
      <c r="H3" s="7">
        <f>+B32</f>
        <v>8.4722222222222214</v>
      </c>
      <c r="I3" s="8">
        <v>3</v>
      </c>
      <c r="J3" s="8">
        <v>10</v>
      </c>
      <c r="K3" s="8">
        <v>10</v>
      </c>
      <c r="L3" s="9" t="s">
        <v>9</v>
      </c>
    </row>
    <row r="4" spans="1:13">
      <c r="G4" s="10" t="s">
        <v>10</v>
      </c>
      <c r="H4" s="11">
        <f t="shared" ref="H4:K4" si="0">+H3/$B$7</f>
        <v>1.2103174603174602</v>
      </c>
      <c r="I4" s="11">
        <f t="shared" si="0"/>
        <v>0.42857142857142855</v>
      </c>
      <c r="J4" s="11">
        <f t="shared" si="0"/>
        <v>1.4285714285714286</v>
      </c>
      <c r="K4" s="12">
        <f t="shared" si="0"/>
        <v>1.4285714285714286</v>
      </c>
    </row>
    <row r="5" spans="1:13">
      <c r="G5" s="10" t="s">
        <v>11</v>
      </c>
      <c r="H5" s="11">
        <f t="shared" ref="H5:K5" si="1">+H4/$B$6</f>
        <v>0.17290249433106575</v>
      </c>
      <c r="I5" s="11">
        <f t="shared" si="1"/>
        <v>6.1224489795918366E-2</v>
      </c>
      <c r="J5" s="11">
        <f t="shared" si="1"/>
        <v>0.20408163265306123</v>
      </c>
      <c r="K5" s="12">
        <f t="shared" si="1"/>
        <v>0.20408163265306123</v>
      </c>
    </row>
    <row r="6" spans="1:13">
      <c r="A6" s="13" t="s">
        <v>12</v>
      </c>
      <c r="B6" s="14">
        <v>7</v>
      </c>
      <c r="C6" s="15" t="s">
        <v>13</v>
      </c>
      <c r="D6" s="16"/>
      <c r="G6" s="6" t="s">
        <v>14</v>
      </c>
      <c r="H6" s="17">
        <f t="shared" ref="H6:K6" si="2">+$B$28*H3</f>
        <v>7624.9999999999991</v>
      </c>
      <c r="I6" s="17">
        <f t="shared" si="2"/>
        <v>2700</v>
      </c>
      <c r="J6" s="17">
        <f t="shared" si="2"/>
        <v>9000</v>
      </c>
      <c r="K6" s="18">
        <f t="shared" si="2"/>
        <v>9000</v>
      </c>
    </row>
    <row r="7" spans="1:13">
      <c r="A7" s="19"/>
      <c r="B7" s="20">
        <v>7</v>
      </c>
      <c r="C7" s="21" t="s">
        <v>15</v>
      </c>
      <c r="D7" s="22"/>
      <c r="G7" s="6" t="s">
        <v>12</v>
      </c>
      <c r="H7" s="17">
        <f t="shared" ref="H7:K7" si="3">+$B$16</f>
        <v>3050</v>
      </c>
      <c r="I7" s="17">
        <f t="shared" si="3"/>
        <v>3050</v>
      </c>
      <c r="J7" s="17">
        <f t="shared" si="3"/>
        <v>3050</v>
      </c>
      <c r="K7" s="18">
        <f t="shared" si="3"/>
        <v>3050</v>
      </c>
    </row>
    <row r="8" spans="1:13">
      <c r="A8" s="19"/>
      <c r="B8" s="23">
        <f>1*D8*B7</f>
        <v>350</v>
      </c>
      <c r="C8" s="21" t="s">
        <v>16</v>
      </c>
      <c r="D8" s="24">
        <v>50</v>
      </c>
      <c r="G8" s="6" t="s">
        <v>17</v>
      </c>
      <c r="H8" s="17">
        <f t="shared" ref="H8:K8" si="4">+$B$26*H3</f>
        <v>4575</v>
      </c>
      <c r="I8" s="17">
        <f t="shared" si="4"/>
        <v>1620</v>
      </c>
      <c r="J8" s="17">
        <f t="shared" si="4"/>
        <v>5400</v>
      </c>
      <c r="K8" s="18">
        <f t="shared" si="4"/>
        <v>5400</v>
      </c>
    </row>
    <row r="9" spans="1:13">
      <c r="A9" s="19"/>
      <c r="B9" s="23">
        <f>4*D9*B7</f>
        <v>1400</v>
      </c>
      <c r="C9" s="21" t="s">
        <v>18</v>
      </c>
      <c r="D9" s="24">
        <v>50</v>
      </c>
      <c r="G9" s="6" t="s">
        <v>19</v>
      </c>
      <c r="H9" s="17">
        <f t="shared" ref="H9:K9" si="5">+H8+H7</f>
        <v>7625</v>
      </c>
      <c r="I9" s="17">
        <f t="shared" si="5"/>
        <v>4670</v>
      </c>
      <c r="J9" s="17">
        <f t="shared" si="5"/>
        <v>8450</v>
      </c>
      <c r="K9" s="18">
        <f t="shared" si="5"/>
        <v>8450</v>
      </c>
    </row>
    <row r="10" spans="1:13">
      <c r="A10" s="19"/>
      <c r="B10" s="23">
        <f>(+B6-5)*D10*B7</f>
        <v>700</v>
      </c>
      <c r="C10" s="21" t="s">
        <v>20</v>
      </c>
      <c r="D10" s="24">
        <v>50</v>
      </c>
      <c r="G10" s="6" t="s">
        <v>21</v>
      </c>
      <c r="H10" s="17">
        <f t="shared" ref="H10:K10" si="6">+H6-H9</f>
        <v>0</v>
      </c>
      <c r="I10" s="17">
        <f t="shared" si="6"/>
        <v>-1970</v>
      </c>
      <c r="J10" s="17">
        <f t="shared" si="6"/>
        <v>550</v>
      </c>
      <c r="K10" s="18">
        <f t="shared" si="6"/>
        <v>550</v>
      </c>
    </row>
    <row r="11" spans="1:13">
      <c r="A11" s="19"/>
      <c r="B11" s="23">
        <f>+SUM(B8:B10)</f>
        <v>2450</v>
      </c>
      <c r="C11" s="21" t="s">
        <v>22</v>
      </c>
      <c r="D11" s="22"/>
      <c r="G11" s="6" t="s">
        <v>23</v>
      </c>
      <c r="H11" s="25">
        <f t="shared" ref="H11:K11" si="7">+IF(H10&gt;0,H10*0.05,0)</f>
        <v>0</v>
      </c>
      <c r="I11" s="25">
        <f t="shared" si="7"/>
        <v>0</v>
      </c>
      <c r="J11" s="25">
        <f t="shared" si="7"/>
        <v>27.5</v>
      </c>
      <c r="K11" s="26">
        <f t="shared" si="7"/>
        <v>27.5</v>
      </c>
    </row>
    <row r="12" spans="1:13">
      <c r="A12" s="19"/>
      <c r="B12" s="27">
        <v>0</v>
      </c>
      <c r="C12" s="21" t="s">
        <v>24</v>
      </c>
      <c r="D12" s="22"/>
      <c r="G12" s="6" t="s">
        <v>25</v>
      </c>
      <c r="H12" s="17">
        <f t="shared" ref="H12:K12" si="8">+H10-H11</f>
        <v>0</v>
      </c>
      <c r="I12" s="17">
        <f t="shared" si="8"/>
        <v>-1970</v>
      </c>
      <c r="J12" s="17">
        <f t="shared" si="8"/>
        <v>522.5</v>
      </c>
      <c r="K12" s="18">
        <f t="shared" si="8"/>
        <v>522.5</v>
      </c>
    </row>
    <row r="13" spans="1:13">
      <c r="A13" s="19"/>
      <c r="B13" s="27">
        <v>0</v>
      </c>
      <c r="C13" s="21" t="s">
        <v>26</v>
      </c>
      <c r="D13" s="22"/>
      <c r="G13" s="6" t="s">
        <v>27</v>
      </c>
      <c r="H13" s="17">
        <f t="shared" ref="H13:K13" si="9">+H12/($H$18+$H$19)+$H$23</f>
        <v>272.32142857142856</v>
      </c>
      <c r="I13" s="17">
        <f t="shared" si="9"/>
        <v>201.96428571428569</v>
      </c>
      <c r="J13" s="17">
        <f t="shared" si="9"/>
        <v>290.98214285714283</v>
      </c>
      <c r="K13" s="18">
        <f t="shared" si="9"/>
        <v>290.98214285714283</v>
      </c>
    </row>
    <row r="14" spans="1:13">
      <c r="A14" s="19"/>
      <c r="B14" s="27">
        <v>600</v>
      </c>
      <c r="C14" s="21" t="s">
        <v>28</v>
      </c>
      <c r="D14" s="22"/>
      <c r="G14" s="6" t="s">
        <v>29</v>
      </c>
      <c r="H14" s="28">
        <f t="shared" ref="H14:K14" si="10">(H13/$H$23)-1</f>
        <v>0</v>
      </c>
      <c r="I14" s="28">
        <f t="shared" si="10"/>
        <v>-0.25836065573770495</v>
      </c>
      <c r="J14" s="28">
        <f t="shared" si="10"/>
        <v>6.8524590163934418E-2</v>
      </c>
      <c r="K14" s="29">
        <f t="shared" si="10"/>
        <v>6.8524590163934418E-2</v>
      </c>
      <c r="L14" s="30"/>
    </row>
    <row r="15" spans="1:13">
      <c r="A15" s="19"/>
      <c r="B15" s="27">
        <v>0</v>
      </c>
      <c r="C15" s="21" t="s">
        <v>30</v>
      </c>
      <c r="D15" s="22"/>
    </row>
    <row r="16" spans="1:13">
      <c r="A16" s="31"/>
      <c r="B16" s="32">
        <f>+SUM(B11:B15)</f>
        <v>3050</v>
      </c>
      <c r="C16" s="33" t="s">
        <v>31</v>
      </c>
      <c r="D16" s="34"/>
      <c r="G16" t="s">
        <v>32</v>
      </c>
      <c r="J16" s="30"/>
      <c r="K16" s="30"/>
      <c r="L16" s="30"/>
      <c r="M16" s="30"/>
    </row>
    <row r="17" spans="1:8">
      <c r="G17" s="35" t="s">
        <v>33</v>
      </c>
      <c r="H17" s="36">
        <f>+H3</f>
        <v>8.4722222222222214</v>
      </c>
    </row>
    <row r="18" spans="1:8">
      <c r="D18" t="s">
        <v>34</v>
      </c>
      <c r="E18" t="s">
        <v>35</v>
      </c>
      <c r="G18" s="35" t="s">
        <v>36</v>
      </c>
      <c r="H18" s="25">
        <v>14</v>
      </c>
    </row>
    <row r="19" spans="1:8">
      <c r="A19" s="37" t="s">
        <v>37</v>
      </c>
      <c r="B19" s="38">
        <f t="shared" ref="B19:B22" si="11">IF(D19&gt;0.001,D19*E19,0)</f>
        <v>260</v>
      </c>
      <c r="C19" s="39" t="s">
        <v>69</v>
      </c>
      <c r="D19" s="40">
        <v>130</v>
      </c>
      <c r="E19" s="41">
        <v>2</v>
      </c>
      <c r="G19" s="35" t="s">
        <v>38</v>
      </c>
      <c r="H19" s="25">
        <f>+H18</f>
        <v>14</v>
      </c>
    </row>
    <row r="20" spans="1:8">
      <c r="A20" s="42"/>
      <c r="B20" s="43">
        <f t="shared" si="11"/>
        <v>200</v>
      </c>
      <c r="C20" s="44" t="s">
        <v>70</v>
      </c>
      <c r="D20" s="45">
        <v>100</v>
      </c>
      <c r="E20" s="46">
        <v>2</v>
      </c>
      <c r="G20" s="35" t="s">
        <v>39</v>
      </c>
      <c r="H20" s="17">
        <f>+H8</f>
        <v>4575</v>
      </c>
    </row>
    <row r="21" spans="1:8" ht="15.75" customHeight="1">
      <c r="A21" s="42"/>
      <c r="B21" s="43">
        <f t="shared" si="11"/>
        <v>80</v>
      </c>
      <c r="C21" s="44" t="s">
        <v>71</v>
      </c>
      <c r="D21" s="45">
        <v>80</v>
      </c>
      <c r="E21" s="46">
        <v>1</v>
      </c>
      <c r="G21" s="35" t="s">
        <v>12</v>
      </c>
      <c r="H21" s="17">
        <f>+$B$16</f>
        <v>3050</v>
      </c>
    </row>
    <row r="22" spans="1:8" ht="15.75" customHeight="1">
      <c r="A22" s="42"/>
      <c r="B22" s="43">
        <f t="shared" si="11"/>
        <v>0</v>
      </c>
      <c r="C22" s="44" t="s">
        <v>72</v>
      </c>
      <c r="D22" s="27"/>
      <c r="E22" s="46">
        <v>1</v>
      </c>
      <c r="G22" s="35" t="s">
        <v>40</v>
      </c>
      <c r="H22" s="17">
        <f>+H21+H20</f>
        <v>7625</v>
      </c>
    </row>
    <row r="23" spans="1:8" ht="15.75" customHeight="1">
      <c r="A23" s="42"/>
      <c r="B23" s="47">
        <v>0</v>
      </c>
      <c r="C23" s="44" t="s">
        <v>41</v>
      </c>
      <c r="D23" s="44"/>
      <c r="E23" s="48"/>
      <c r="G23" s="35" t="s">
        <v>42</v>
      </c>
      <c r="H23" s="17">
        <f>+H22/(H19+H18)</f>
        <v>272.32142857142856</v>
      </c>
    </row>
    <row r="24" spans="1:8" ht="15.75" customHeight="1">
      <c r="A24" s="42"/>
      <c r="B24" s="47">
        <v>0</v>
      </c>
      <c r="C24" s="44" t="s">
        <v>43</v>
      </c>
      <c r="D24" s="44"/>
      <c r="E24" s="48"/>
    </row>
    <row r="25" spans="1:8" ht="15.75" customHeight="1">
      <c r="A25" s="42"/>
      <c r="B25" s="27">
        <v>0</v>
      </c>
      <c r="C25" s="44" t="s">
        <v>44</v>
      </c>
      <c r="D25" s="44"/>
      <c r="E25" s="48"/>
      <c r="G25" t="s">
        <v>45</v>
      </c>
    </row>
    <row r="26" spans="1:8" ht="15.75" customHeight="1">
      <c r="A26" s="49"/>
      <c r="B26" s="50">
        <f>+B19+(B28*B23)+(B24*B28)+B25+B20+B21+B22</f>
        <v>540</v>
      </c>
      <c r="C26" s="51" t="s">
        <v>37</v>
      </c>
      <c r="D26" s="52"/>
      <c r="E26" s="53"/>
      <c r="G26" t="s">
        <v>46</v>
      </c>
    </row>
    <row r="27" spans="1:8" ht="15.75" customHeight="1">
      <c r="G27" t="s">
        <v>47</v>
      </c>
    </row>
    <row r="28" spans="1:8" ht="15.75" customHeight="1">
      <c r="A28" s="54" t="s">
        <v>48</v>
      </c>
      <c r="B28" s="55">
        <v>900</v>
      </c>
      <c r="C28" s="74" t="s">
        <v>49</v>
      </c>
      <c r="D28" s="75"/>
      <c r="E28" s="76"/>
      <c r="G28" t="s">
        <v>50</v>
      </c>
    </row>
    <row r="29" spans="1:8" ht="15.75" customHeight="1">
      <c r="G29" t="s">
        <v>51</v>
      </c>
    </row>
    <row r="30" spans="1:8" ht="15.75" customHeight="1">
      <c r="A30" s="56" t="s">
        <v>52</v>
      </c>
      <c r="B30" s="57">
        <f>+B16</f>
        <v>3050</v>
      </c>
      <c r="C30" s="58" t="s">
        <v>12</v>
      </c>
    </row>
    <row r="31" spans="1:8" ht="15.75" customHeight="1">
      <c r="A31" s="59" t="s">
        <v>53</v>
      </c>
      <c r="B31" s="60">
        <f>+B28-B26</f>
        <v>360</v>
      </c>
      <c r="C31" s="61" t="s">
        <v>54</v>
      </c>
    </row>
    <row r="32" spans="1:8" ht="15.75" customHeight="1">
      <c r="A32" s="62"/>
      <c r="B32" s="63">
        <f>+B30/B31</f>
        <v>8.4722222222222214</v>
      </c>
      <c r="C32" s="64" t="s">
        <v>55</v>
      </c>
    </row>
    <row r="33" spans="1:1" ht="15.75" customHeight="1"/>
    <row r="34" spans="1:1" ht="15.75" customHeight="1">
      <c r="A34" t="s">
        <v>56</v>
      </c>
    </row>
    <row r="35" spans="1:1" ht="15.75" customHeight="1">
      <c r="A35" t="s">
        <v>57</v>
      </c>
    </row>
    <row r="36" spans="1:1" ht="15.75" customHeight="1">
      <c r="A36" t="s">
        <v>58</v>
      </c>
    </row>
    <row r="37" spans="1:1" ht="15.75" customHeight="1"/>
    <row r="38" spans="1:1" ht="15.75" customHeight="1">
      <c r="A38" t="s">
        <v>59</v>
      </c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C28:E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18" customWidth="1"/>
    <col min="3" max="3" width="123.140625" customWidth="1"/>
    <col min="4" max="11" width="11.42578125" customWidth="1"/>
  </cols>
  <sheetData>
    <row r="1" spans="1:3">
      <c r="A1" s="65"/>
      <c r="B1" s="66" t="s">
        <v>60</v>
      </c>
      <c r="C1" s="67" t="s">
        <v>61</v>
      </c>
    </row>
    <row r="2" spans="1:3" ht="75">
      <c r="A2" s="77" t="s">
        <v>62</v>
      </c>
      <c r="B2" s="68" t="s">
        <v>63</v>
      </c>
      <c r="C2" s="69"/>
    </row>
    <row r="3" spans="1:3" ht="45">
      <c r="A3" s="78"/>
      <c r="B3" s="70" t="s">
        <v>64</v>
      </c>
      <c r="C3" s="71"/>
    </row>
    <row r="4" spans="1:3" ht="90">
      <c r="A4" s="79"/>
      <c r="B4" s="72" t="s">
        <v>65</v>
      </c>
      <c r="C4" s="73"/>
    </row>
    <row r="5" spans="1:3" ht="45">
      <c r="A5" s="77" t="s">
        <v>32</v>
      </c>
      <c r="B5" s="68" t="s">
        <v>66</v>
      </c>
      <c r="C5" s="69"/>
    </row>
    <row r="6" spans="1:3" ht="60">
      <c r="A6" s="78"/>
      <c r="B6" s="70" t="s">
        <v>67</v>
      </c>
      <c r="C6" s="71"/>
    </row>
    <row r="7" spans="1:3" ht="75">
      <c r="A7" s="79"/>
      <c r="B7" s="72" t="s">
        <v>68</v>
      </c>
      <c r="C7" s="7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alumno</cp:lastModifiedBy>
  <cp:revision/>
  <dcterms:created xsi:type="dcterms:W3CDTF">2021-01-12T19:33:14Z</dcterms:created>
  <dcterms:modified xsi:type="dcterms:W3CDTF">2021-06-28T12:00:03Z</dcterms:modified>
  <cp:category/>
  <cp:contentStatus/>
</cp:coreProperties>
</file>