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1E9167ED-3C2B-4AE7-ACB8-77C1320A432D}" xr6:coauthVersionLast="47" xr6:coauthVersionMax="47" xr10:uidLastSave="{00000000-0000-0000-0000-000000000000}"/>
  <bookViews>
    <workbookView xWindow="4155" yWindow="2100" windowWidth="21450" windowHeight="11835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K4" i="1" l="1"/>
  <c r="K5" i="1" s="1"/>
  <c r="K6" i="1"/>
  <c r="B20" i="1"/>
  <c r="B21" i="1"/>
  <c r="B22" i="1"/>
  <c r="B19" i="1"/>
  <c r="B8" i="1"/>
  <c r="B26" i="1" l="1"/>
  <c r="B31" i="1" l="1"/>
  <c r="I8" i="1"/>
  <c r="J8" i="1"/>
  <c r="K8" i="1"/>
  <c r="B10" i="1"/>
  <c r="B9" i="1"/>
  <c r="B11" i="1" l="1"/>
  <c r="B16" i="1" s="1"/>
  <c r="I7" i="1" l="1"/>
  <c r="K7" i="1"/>
  <c r="K9" i="1" s="1"/>
  <c r="K10" i="1" s="1"/>
  <c r="K11" i="1" s="1"/>
  <c r="K12" i="1" s="1"/>
  <c r="J7" i="1"/>
  <c r="B30" i="1"/>
  <c r="B32" i="1" s="1"/>
  <c r="H3" i="1" s="1"/>
  <c r="H7" i="1"/>
  <c r="H21" i="1"/>
  <c r="H8" i="1" l="1"/>
  <c r="H20" i="1" s="1"/>
  <c r="K13" i="1" s="1"/>
  <c r="K14" i="1" s="1"/>
  <c r="H17" i="1"/>
  <c r="I9" i="1"/>
  <c r="H4" i="1"/>
  <c r="H5" i="1" s="1"/>
  <c r="J6" i="1"/>
  <c r="H6" i="1"/>
  <c r="I4" i="1" l="1"/>
  <c r="I5" i="1" s="1"/>
  <c r="I6" i="1"/>
  <c r="I10" i="1" s="1"/>
  <c r="J9" i="1"/>
  <c r="J10" i="1" s="1"/>
  <c r="J4" i="1"/>
  <c r="J5" i="1" s="1"/>
  <c r="H9" i="1"/>
  <c r="H10" i="1" s="1"/>
  <c r="J11" i="1" l="1"/>
  <c r="J12" i="1" s="1"/>
  <c r="H11" i="1"/>
  <c r="H12" i="1" s="1"/>
  <c r="H13" i="1" s="1"/>
  <c r="I11" i="1"/>
  <c r="J13" i="1" l="1"/>
  <c r="J14" i="1" s="1"/>
  <c r="I12" i="1"/>
  <c r="I13" i="1" s="1"/>
  <c r="I14" i="1" s="1"/>
  <c r="H14" i="1"/>
</calcChain>
</file>

<file path=xl/sharedStrings.xml><?xml version="1.0" encoding="utf-8"?>
<sst xmlns="http://schemas.openxmlformats.org/spreadsheetml/2006/main" count="82" uniqueCount="77">
  <si>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</si>
  <si>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</si>
  <si>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</si>
  <si>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</si>
  <si>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</si>
  <si>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</si>
  <si>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</si>
  <si>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</si>
  <si>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</si>
  <si>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</si>
  <si>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</si>
  <si>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</si>
  <si>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</si>
  <si>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</si>
  <si>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</si>
  <si>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</si>
  <si>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</si>
  <si>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</si>
  <si>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</si>
  <si>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</si>
  <si>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</si>
  <si>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</si>
  <si>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</si>
  <si>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</si>
  <si>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</si>
  <si>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</si>
  <si>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</si>
  <si>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</si>
  <si>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</si>
  <si>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</si>
  <si>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</si>
  <si>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</si>
  <si>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</si>
  <si>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</si>
  <si>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</si>
  <si>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</si>
  <si>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</si>
  <si>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</si>
  <si>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</si>
  <si>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</si>
  <si>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</si>
  <si>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</si>
  <si>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</si>
  <si>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</si>
  <si>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</si>
  <si>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</si>
  <si>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</si>
  <si>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</si>
  <si>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</si>
  <si>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</si>
  <si>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</si>
  <si>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</si>
  <si>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</si>
  <si>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</si>
  <si>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</si>
  <si>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</si>
  <si>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</si>
  <si>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</si>
  <si>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</si>
  <si>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</si>
  <si>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</si>
  <si>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</si>
  <si>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</si>
  <si>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</si>
  <si>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</si>
  <si>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</si>
  <si>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</si>
  <si>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</si>
  <si>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</si>
  <si>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Remera con estampado</t>
  </si>
  <si>
    <t>Packaging</t>
  </si>
  <si>
    <t>Porque sentimos que es una meta alcanzable, con la cual estariamos satisfechos. Ademas, trae ganancias.</t>
  </si>
  <si>
    <t>Con un buen marketing, canales de distribucion, servicio al cliente, ayuda social. Mucha interaccion y escuchando criticas.</t>
  </si>
  <si>
    <t>Manteniendo una buena relacion con nuestro proveedor, estando siempre encima y anticipando la demanda. No tener demoras.</t>
  </si>
  <si>
    <t>Porque es lo que necesitamos para poder ir empezando, sin tener que poner demasiado de nuestro bolsillo. Ademas, asegura productos de buena calidad</t>
  </si>
  <si>
    <t>Porque creemos que ser %50 %50 es una buena eleccion para empezar a comenzar, y la misma cantidad de integrantes que acciones externas.</t>
  </si>
  <si>
    <t>Principalmente el 6, 8, 9 ya que son fuentes claves de el aspecto financiero que son cosas que son y pueden ser modificadas a lo largo del emprendimiento. El 9 es de reflexion y aprendizaje.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</si>
</sst>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B4" workbookViewId="0">
      <selection activeCell="H23" sqref="H23"/>
    </sheetView>
  </sheetViews>
  <sheetFormatPr defaultColWidth="11.42578125" defaultRowHeight="15" x14ac:dyDescent="0.25"/>
  <cols>
    <col min="1" max="1" width="22.85546875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7.7109375" customWidth="1"/>
    <col min="8" max="8" width="15.42578125" customWidth="1"/>
    <col min="9" max="9" width="22.28515625" customWidth="1"/>
    <col min="10" max="10" width="22.5703125" customWidth="1"/>
    <col min="11" max="11" width="21.28515625" customWidth="1"/>
    <col min="12" max="12" width="32.42578125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6.4516129032258061</v>
      </c>
      <c r="I3" s="53">
        <v>50</v>
      </c>
      <c r="J3" s="53">
        <v>160</v>
      </c>
      <c r="K3" s="53">
        <v>112</v>
      </c>
      <c r="L3" s="64" t="s">
        <v>9</v>
      </c>
    </row>
    <row r="4" spans="1:13" x14ac:dyDescent="0.25">
      <c r="G4" s="20" t="s">
        <v>10</v>
      </c>
      <c r="H4" s="21">
        <f>+H3/$B$7</f>
        <v>0.80645161290322576</v>
      </c>
      <c r="I4" s="21">
        <f>+I3/$B$7</f>
        <v>6.25</v>
      </c>
      <c r="J4" s="21">
        <f>+J3/$B$7</f>
        <v>20</v>
      </c>
      <c r="K4" s="51">
        <f>+K3/$B$7</f>
        <v>14</v>
      </c>
    </row>
    <row r="5" spans="1:13" x14ac:dyDescent="0.25">
      <c r="G5" s="20" t="s">
        <v>11</v>
      </c>
      <c r="H5" s="21">
        <f t="shared" ref="H5:J5" si="0">+H4/$B$6</f>
        <v>8.9605734767025089E-2</v>
      </c>
      <c r="I5" s="21">
        <f t="shared" si="0"/>
        <v>0.69444444444444442</v>
      </c>
      <c r="J5" s="21">
        <f t="shared" si="0"/>
        <v>2.2222222222222223</v>
      </c>
      <c r="K5" s="51">
        <f t="shared" ref="K5" si="1">+K4/$B$6</f>
        <v>1.5555555555555556</v>
      </c>
    </row>
    <row r="6" spans="1:13" x14ac:dyDescent="0.25">
      <c r="A6" s="4" t="s">
        <v>12</v>
      </c>
      <c r="B6" s="5">
        <v>9</v>
      </c>
      <c r="C6" s="6" t="s">
        <v>13</v>
      </c>
      <c r="D6" s="7"/>
      <c r="G6" s="8" t="s">
        <v>14</v>
      </c>
      <c r="H6" s="17">
        <f>+$B$28*H3</f>
        <v>9032.2580645161288</v>
      </c>
      <c r="I6" s="17">
        <f>+$B$28*I3</f>
        <v>70000</v>
      </c>
      <c r="J6" s="17">
        <f>+$B$28*J3</f>
        <v>224000</v>
      </c>
      <c r="K6" s="49">
        <f>+$B$28*K3</f>
        <v>156800</v>
      </c>
    </row>
    <row r="7" spans="1:13" x14ac:dyDescent="0.25">
      <c r="A7" s="9"/>
      <c r="B7" s="10">
        <v>8</v>
      </c>
      <c r="C7" s="11" t="s">
        <v>15</v>
      </c>
      <c r="D7" s="12"/>
      <c r="G7" s="8" t="s">
        <v>12</v>
      </c>
      <c r="H7" s="16">
        <f t="shared" ref="H7:K7" si="2">+$B$16</f>
        <v>3400</v>
      </c>
      <c r="I7" s="16">
        <f t="shared" si="2"/>
        <v>3400</v>
      </c>
      <c r="J7" s="16">
        <f t="shared" si="2"/>
        <v>3400</v>
      </c>
      <c r="K7" s="48">
        <f t="shared" si="2"/>
        <v>3400</v>
      </c>
    </row>
    <row r="8" spans="1:13" x14ac:dyDescent="0.25">
      <c r="A8" s="9"/>
      <c r="B8" s="14">
        <f>1*D8*B7</f>
        <v>200</v>
      </c>
      <c r="C8" s="11" t="s">
        <v>16</v>
      </c>
      <c r="D8" s="15">
        <v>25</v>
      </c>
      <c r="G8" s="8" t="s">
        <v>17</v>
      </c>
      <c r="H8" s="17">
        <f>+$B$26*H3</f>
        <v>5632.2580645161288</v>
      </c>
      <c r="I8" s="17">
        <f>+$B$26*I3</f>
        <v>43650</v>
      </c>
      <c r="J8" s="17">
        <f>+$B$26*J3</f>
        <v>139680</v>
      </c>
      <c r="K8" s="49">
        <f>+$B$26*K3</f>
        <v>97776</v>
      </c>
    </row>
    <row r="9" spans="1:13" x14ac:dyDescent="0.25">
      <c r="A9" s="9"/>
      <c r="B9" s="14">
        <f>4*D9*B7</f>
        <v>800</v>
      </c>
      <c r="C9" s="11" t="s">
        <v>18</v>
      </c>
      <c r="D9" s="15">
        <v>25</v>
      </c>
      <c r="G9" s="8" t="s">
        <v>19</v>
      </c>
      <c r="H9" s="16">
        <f t="shared" ref="H9:J9" si="3">+H8+H7</f>
        <v>9032.2580645161288</v>
      </c>
      <c r="I9" s="16">
        <f t="shared" si="3"/>
        <v>47050</v>
      </c>
      <c r="J9" s="16">
        <f t="shared" si="3"/>
        <v>143080</v>
      </c>
      <c r="K9" s="48">
        <f t="shared" ref="K9" si="4">+K8+K7</f>
        <v>101176</v>
      </c>
    </row>
    <row r="10" spans="1:13" x14ac:dyDescent="0.25">
      <c r="A10" s="9"/>
      <c r="B10" s="14">
        <f>(+B6-5)*D10*B7</f>
        <v>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22950</v>
      </c>
      <c r="J10" s="16">
        <f>+J6-J9</f>
        <v>80920</v>
      </c>
      <c r="K10" s="48">
        <f>+K6-K9</f>
        <v>55624</v>
      </c>
    </row>
    <row r="11" spans="1:13" x14ac:dyDescent="0.25">
      <c r="A11" s="9"/>
      <c r="B11" s="14">
        <f>+SUM(B8:B10)</f>
        <v>1800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1147.5</v>
      </c>
      <c r="J11" s="19">
        <f t="shared" si="5"/>
        <v>4046</v>
      </c>
      <c r="K11" s="50">
        <f t="shared" ref="K11" si="6">+IF(K10&gt;0,K10*0.05,0)</f>
        <v>2781.2000000000003</v>
      </c>
    </row>
    <row r="12" spans="1:13" x14ac:dyDescent="0.25">
      <c r="A12" s="9"/>
      <c r="B12" s="18">
        <v>1600</v>
      </c>
      <c r="C12" s="11" t="s">
        <v>24</v>
      </c>
      <c r="D12" s="12"/>
      <c r="G12" s="8" t="s">
        <v>25</v>
      </c>
      <c r="H12" s="16">
        <f>+H10-H11</f>
        <v>0</v>
      </c>
      <c r="I12" s="16">
        <f>+I10-I11</f>
        <v>21802.5</v>
      </c>
      <c r="J12" s="16">
        <f>+J10-J11</f>
        <v>76874</v>
      </c>
      <c r="K12" s="48">
        <f t="shared" ref="K12" si="7">+K10-K11</f>
        <v>52842.8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502</v>
      </c>
      <c r="I13" s="16">
        <f>+I12/($H$18+$H$19)+$H$23</f>
        <v>1107.625</v>
      </c>
      <c r="J13" s="16">
        <f>+J12/($H$18+$H$19)+$H$23</f>
        <v>2637.3888888888887</v>
      </c>
      <c r="K13" s="48">
        <f>+K12/($H$18+$H$19)+$H$23</f>
        <v>1969.8555555555556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1.2064243027888448</v>
      </c>
      <c r="J14" s="28">
        <f>(J13/$H$23)-1</f>
        <v>4.2537627268702964</v>
      </c>
      <c r="K14" s="52">
        <f t="shared" ref="K14" si="8">(K13/$H$23)-1</f>
        <v>2.9240150509074812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3400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6.4516129032258061</v>
      </c>
    </row>
    <row r="18" spans="1:8" x14ac:dyDescent="0.25">
      <c r="D18" t="s">
        <v>34</v>
      </c>
      <c r="E18" t="s">
        <v>35</v>
      </c>
      <c r="G18" s="33" t="s">
        <v>36</v>
      </c>
      <c r="H18" s="19">
        <v>18</v>
      </c>
    </row>
    <row r="19" spans="1:8" x14ac:dyDescent="0.25">
      <c r="A19" s="26" t="s">
        <v>37</v>
      </c>
      <c r="B19" s="74">
        <f>IF(D19&gt;0.001,D19*E19,0)</f>
        <v>500</v>
      </c>
      <c r="C19" s="65" t="s">
        <v>69</v>
      </c>
      <c r="D19" s="27">
        <v>500</v>
      </c>
      <c r="E19" s="71">
        <v>1</v>
      </c>
      <c r="G19" s="33" t="s">
        <v>38</v>
      </c>
      <c r="H19" s="19">
        <v>18</v>
      </c>
    </row>
    <row r="20" spans="1:8" x14ac:dyDescent="0.25">
      <c r="A20" s="30"/>
      <c r="B20" s="73">
        <f>IF(D20&gt;0.001,D20*E20,0)</f>
        <v>345</v>
      </c>
      <c r="C20" s="66" t="s">
        <v>70</v>
      </c>
      <c r="D20" s="70">
        <v>345</v>
      </c>
      <c r="E20" s="72">
        <v>1</v>
      </c>
      <c r="G20" s="33" t="s">
        <v>39</v>
      </c>
      <c r="H20" s="16">
        <f>+H8</f>
        <v>5632.2580645161288</v>
      </c>
    </row>
    <row r="21" spans="1:8" x14ac:dyDescent="0.25">
      <c r="A21" s="30"/>
      <c r="B21" s="73">
        <f>IF(D21&gt;0.001,D21*E21,0)</f>
        <v>0</v>
      </c>
      <c r="C21" s="66"/>
      <c r="D21" s="70">
        <v>0</v>
      </c>
      <c r="E21" s="72">
        <v>0</v>
      </c>
      <c r="G21" s="33" t="s">
        <v>12</v>
      </c>
      <c r="H21" s="16">
        <f>+$B$16</f>
        <v>3400</v>
      </c>
    </row>
    <row r="22" spans="1:8" x14ac:dyDescent="0.25">
      <c r="A22" s="30"/>
      <c r="B22" s="73">
        <f>IF(D22&gt;0.001,D22*E22,0)</f>
        <v>0</v>
      </c>
      <c r="C22" s="66"/>
      <c r="D22" s="18">
        <v>0</v>
      </c>
      <c r="E22" s="72">
        <v>0</v>
      </c>
      <c r="G22" s="33" t="s">
        <v>40</v>
      </c>
      <c r="H22" s="16">
        <f>+H21+H20</f>
        <v>9032.2580645161288</v>
      </c>
    </row>
    <row r="23" spans="1:8" x14ac:dyDescent="0.25">
      <c r="A23" s="30"/>
      <c r="B23" s="31">
        <v>0</v>
      </c>
      <c r="C23" s="66" t="s">
        <v>41</v>
      </c>
      <c r="D23" s="66"/>
      <c r="E23" s="32"/>
      <c r="G23" s="33" t="s">
        <v>42</v>
      </c>
      <c r="H23" s="17">
        <v>502</v>
      </c>
    </row>
    <row r="24" spans="1:8" x14ac:dyDescent="0.25">
      <c r="A24" s="30"/>
      <c r="B24" s="31">
        <v>0.02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873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1400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3400</v>
      </c>
      <c r="C30" s="41" t="s">
        <v>12</v>
      </c>
    </row>
    <row r="31" spans="1:8" x14ac:dyDescent="0.25">
      <c r="A31" s="42" t="s">
        <v>53</v>
      </c>
      <c r="B31" s="43">
        <f>+B28-B26</f>
        <v>527</v>
      </c>
      <c r="C31" s="44" t="s">
        <v>54</v>
      </c>
    </row>
    <row r="32" spans="1:8" x14ac:dyDescent="0.25">
      <c r="A32" s="45"/>
      <c r="B32" s="75">
        <f>+B30/B31</f>
        <v>6.4516129032258061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14" sqref="C14"/>
    </sheetView>
  </sheetViews>
  <sheetFormatPr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71</v>
      </c>
    </row>
    <row r="3" spans="1:3" ht="45" x14ac:dyDescent="0.25">
      <c r="A3" s="80"/>
      <c r="B3" s="59" t="s">
        <v>64</v>
      </c>
      <c r="C3" s="60" t="s">
        <v>72</v>
      </c>
    </row>
    <row r="4" spans="1:3" ht="90" x14ac:dyDescent="0.25">
      <c r="A4" s="81"/>
      <c r="B4" s="57" t="s">
        <v>65</v>
      </c>
      <c r="C4" s="58" t="s">
        <v>73</v>
      </c>
    </row>
    <row r="5" spans="1:3" ht="45" x14ac:dyDescent="0.25">
      <c r="A5" s="79" t="s">
        <v>32</v>
      </c>
      <c r="B5" s="55" t="s">
        <v>66</v>
      </c>
      <c r="C5" s="56" t="s">
        <v>74</v>
      </c>
    </row>
    <row r="6" spans="1:3" ht="60" x14ac:dyDescent="0.25">
      <c r="A6" s="80"/>
      <c r="B6" s="59" t="s">
        <v>67</v>
      </c>
      <c r="C6" s="60" t="s">
        <v>75</v>
      </c>
    </row>
    <row r="7" spans="1:3" ht="75" x14ac:dyDescent="0.25">
      <c r="A7" s="81"/>
      <c r="B7" s="57" t="s">
        <v>68</v>
      </c>
      <c r="C7" s="58" t="s">
        <v>76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quinto nazar</cp:lastModifiedBy>
  <cp:revision/>
  <dcterms:created xsi:type="dcterms:W3CDTF">2021-01-12T19:33:14Z</dcterms:created>
  <dcterms:modified xsi:type="dcterms:W3CDTF">2021-06-29T12:08:51Z</dcterms:modified>
  <cp:category/>
  <cp:contentStatus/>
</cp:coreProperties>
</file>