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040" windowHeight="7485" activeTab="1"/>
  </bookViews>
  <sheets>
    <sheet name="Cálculo" sheetId="1" r:id="rId1"/>
    <sheet name="Justificación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 l="1"/>
  <c r="B31" i="1" s="1"/>
  <c r="K4" i="1"/>
  <c r="K5" i="1" s="1"/>
  <c r="K6" i="1"/>
  <c r="H18" i="1" l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<sst xmlns="http://schemas.openxmlformats.org/spreadsheetml/2006/main" count="84" uniqueCount="79">
  <si>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</si>
  <si>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</si>
  <si>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</si>
  <si>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</si>
  <si>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</si>
  <si>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</si>
  <si>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</si>
  <si>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</si>
  <si>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</si>
  <si>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</si>
  <si>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</si>
  <si>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</si>
  <si>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</si>
  <si>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</si>
  <si>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</si>
  <si>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</si>
  <si>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</si>
  <si>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</si>
  <si>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</si>
  <si>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</si>
  <si>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</si>
  <si>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</si>
  <si>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</si>
  <si>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</si>
  <si>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</si>
  <si>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</si>
  <si>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</si>
  <si>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</si>
  <si>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</si>
  <si>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</si>
  <si>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</si>
  <si>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</si>
  <si>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</si>
  <si>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</si>
  <si>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</si>
  <si>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</si>
  <si>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</si>
  <si>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</si>
  <si>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</si>
  <si>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</si>
  <si>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</si>
  <si>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</si>
  <si>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</si>
  <si>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</si>
  <si>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</si>
  <si>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</si>
  <si>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</si>
  <si>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</si>
  <si>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</si>
  <si>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</si>
  <si>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</si>
  <si>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</si>
  <si>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</si>
  <si>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</si>
  <si>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</si>
  <si>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</si>
  <si>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</si>
  <si>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</si>
  <si>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</si>
  <si>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</si>
  <si>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</si>
  <si>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</si>
  <si>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</si>
  <si>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</si>
  <si>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</si>
  <si>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</si>
  <si>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</si>
  <si>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</si>
  <si>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</si>
  <si>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</si>
  <si>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</si>
  <si>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</si>
  <si>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</si>
  <si>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 xml:space="preserve">Porque confiamos en que el producto es de calidad. </t>
  </si>
  <si>
    <t xml:space="preserve">Todos los alumnos nos compromertemos a ofrecer el producto a travez de los distintos medios: Facebook, instagram, etc. </t>
  </si>
  <si>
    <t xml:space="preserve">Porque sabemos que el tiempo que nos lleva producirlo es acotado y a eso le sumamos la cantidad de mano de obra. </t>
  </si>
  <si>
    <t xml:space="preserve">Lo elegimos porque es apropiado a lo que podemos aportar. </t>
  </si>
  <si>
    <t xml:space="preserve">Porque somos muchos vendiendo y todos con espiritu emprendedor. </t>
  </si>
  <si>
    <t>Vamos a reinvertir en el mòdulo de una nueva producciòn y para la feria emprendedora entre agosto y septiembre. Porque creemos que debemos tener stock.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</si>
</sst>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D1" workbookViewId="0">
      <selection activeCell="L1" sqref="L1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79.58620689655173</v>
      </c>
      <c r="I3" s="53">
        <v>80</v>
      </c>
      <c r="J3" s="53">
        <v>350</v>
      </c>
      <c r="K3" s="53">
        <v>250</v>
      </c>
      <c r="L3" s="64" t="s">
        <v>9</v>
      </c>
    </row>
    <row r="4" spans="1:13" x14ac:dyDescent="0.25">
      <c r="G4" s="20" t="s">
        <v>10</v>
      </c>
      <c r="H4" s="21">
        <f>+H3/$B$7</f>
        <v>4.9741379310344831</v>
      </c>
      <c r="I4" s="21">
        <f>+I3/$B$7</f>
        <v>5</v>
      </c>
      <c r="J4" s="21">
        <f>+J3/$B$7</f>
        <v>21.875</v>
      </c>
      <c r="K4" s="51">
        <f>+K3/$B$7</f>
        <v>15.625</v>
      </c>
    </row>
    <row r="5" spans="1:13" x14ac:dyDescent="0.25">
      <c r="G5" s="20" t="s">
        <v>11</v>
      </c>
      <c r="H5" s="21">
        <f t="shared" ref="H5:J5" si="0">+H4/$B$6</f>
        <v>0.19896551724137931</v>
      </c>
      <c r="I5" s="21">
        <f t="shared" si="0"/>
        <v>0.2</v>
      </c>
      <c r="J5" s="21">
        <f t="shared" si="0"/>
        <v>0.875</v>
      </c>
      <c r="K5" s="51">
        <f t="shared" ref="K5" si="1">+K4/$B$6</f>
        <v>0.625</v>
      </c>
    </row>
    <row r="6" spans="1:13" x14ac:dyDescent="0.25">
      <c r="A6" s="4" t="s">
        <v>12</v>
      </c>
      <c r="B6" s="5">
        <v>25</v>
      </c>
      <c r="C6" s="6" t="s">
        <v>13</v>
      </c>
      <c r="D6" s="7"/>
      <c r="G6" s="8" t="s">
        <v>14</v>
      </c>
      <c r="H6" s="17">
        <f>+$B$28*H3</f>
        <v>15917.241379310346</v>
      </c>
      <c r="I6" s="17">
        <f>+$B$28*I3</f>
        <v>16000</v>
      </c>
      <c r="J6" s="17">
        <f>+$B$28*J3</f>
        <v>70000</v>
      </c>
      <c r="K6" s="49">
        <f>+$B$28*K3</f>
        <v>50000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11540</v>
      </c>
      <c r="I7" s="16">
        <f t="shared" si="2"/>
        <v>11540</v>
      </c>
      <c r="J7" s="16">
        <f t="shared" si="2"/>
        <v>11540</v>
      </c>
      <c r="K7" s="48">
        <f t="shared" si="2"/>
        <v>11540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4377.2413793103451</v>
      </c>
      <c r="I8" s="17">
        <f>+$B$26*I3</f>
        <v>4400</v>
      </c>
      <c r="J8" s="17">
        <f>+$B$26*J3</f>
        <v>19250</v>
      </c>
      <c r="K8" s="49">
        <f>+$B$26*K3</f>
        <v>13750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15917.241379310344</v>
      </c>
      <c r="I9" s="16">
        <f t="shared" si="3"/>
        <v>15940</v>
      </c>
      <c r="J9" s="16">
        <f t="shared" si="3"/>
        <v>30790</v>
      </c>
      <c r="K9" s="48">
        <f t="shared" ref="K9" si="4">+K8+K7</f>
        <v>25290</v>
      </c>
    </row>
    <row r="10" spans="1:13" x14ac:dyDescent="0.25">
      <c r="A10" s="9"/>
      <c r="B10" s="14">
        <f>(+B6-5)*D10*B7</f>
        <v>8000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60</v>
      </c>
      <c r="J10" s="16">
        <f>+J6-J9</f>
        <v>39210</v>
      </c>
      <c r="K10" s="48">
        <f>+K6-K9</f>
        <v>24710</v>
      </c>
    </row>
    <row r="11" spans="1:13" x14ac:dyDescent="0.25">
      <c r="A11" s="9"/>
      <c r="B11" s="14">
        <f>+SUM(B8:B10)</f>
        <v>11040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3</v>
      </c>
      <c r="J11" s="19">
        <f t="shared" si="5"/>
        <v>1960.5</v>
      </c>
      <c r="K11" s="50">
        <f t="shared" ref="K11" si="6">+IF(K10&gt;0,K10*0.05,0)</f>
        <v>1235.5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57</v>
      </c>
      <c r="J12" s="16">
        <f t="shared" si="7"/>
        <v>37249.5</v>
      </c>
      <c r="K12" s="48">
        <f t="shared" ref="K12" si="8">+K10-K11</f>
        <v>23474.5</v>
      </c>
    </row>
    <row r="13" spans="1:13" x14ac:dyDescent="0.25">
      <c r="A13" s="9"/>
      <c r="B13" s="18">
        <v>500</v>
      </c>
      <c r="C13" s="11" t="s">
        <v>26</v>
      </c>
      <c r="D13" s="12"/>
      <c r="G13" s="8" t="s">
        <v>27</v>
      </c>
      <c r="H13" s="16">
        <f>+H12/($H$18+$H$19)+$H$23</f>
        <v>127.33793103448275</v>
      </c>
      <c r="I13" s="16">
        <f>+I12/($H$18+$H$19)+$H$23</f>
        <v>127.79393103448275</v>
      </c>
      <c r="J13" s="16">
        <f>+J12/($H$18+$H$19)+$H$23</f>
        <v>425.3339310344827</v>
      </c>
      <c r="K13" s="48">
        <f>+K12/($H$18+$H$19)+$H$23</f>
        <v>315.13393103448277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3.5810225303292142E-3</v>
      </c>
      <c r="J14" s="28">
        <f>(J13/$H$23)-1</f>
        <v>2.3401982235701904</v>
      </c>
      <c r="K14" s="52">
        <f t="shared" ref="K14" si="9">(K13/$H$23)-1</f>
        <v>1.4747844454072792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11540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79.58620689655173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25</v>
      </c>
    </row>
    <row r="19" spans="1:8" x14ac:dyDescent="0.25">
      <c r="A19" s="26" t="s">
        <v>37</v>
      </c>
      <c r="B19" s="74">
        <f>IF(D19&gt;0.001,D19*E19,0)</f>
        <v>20</v>
      </c>
      <c r="C19" s="65" t="s">
        <v>38</v>
      </c>
      <c r="D19" s="27">
        <v>20</v>
      </c>
      <c r="E19" s="71">
        <v>1</v>
      </c>
      <c r="G19" s="33" t="s">
        <v>39</v>
      </c>
      <c r="H19" s="19">
        <v>100</v>
      </c>
    </row>
    <row r="20" spans="1:8" x14ac:dyDescent="0.25">
      <c r="A20" s="30"/>
      <c r="B20" s="73">
        <f>IF(D20&gt;0.001,D20*E20,0)</f>
        <v>10</v>
      </c>
      <c r="C20" s="66" t="s">
        <v>40</v>
      </c>
      <c r="D20" s="70">
        <v>5</v>
      </c>
      <c r="E20" s="72">
        <v>2</v>
      </c>
      <c r="G20" s="33" t="s">
        <v>41</v>
      </c>
      <c r="H20" s="16">
        <f>+H8</f>
        <v>4377.2413793103451</v>
      </c>
    </row>
    <row r="21" spans="1:8" x14ac:dyDescent="0.25">
      <c r="A21" s="30"/>
      <c r="B21" s="73">
        <f>IF(D21&gt;0.001,D21*E21,0)</f>
        <v>5</v>
      </c>
      <c r="C21" s="66" t="s">
        <v>42</v>
      </c>
      <c r="D21" s="70">
        <v>5</v>
      </c>
      <c r="E21" s="72">
        <v>1</v>
      </c>
      <c r="G21" s="33" t="s">
        <v>12</v>
      </c>
      <c r="H21" s="16">
        <f>+$B$16</f>
        <v>11540</v>
      </c>
    </row>
    <row r="22" spans="1:8" x14ac:dyDescent="0.25">
      <c r="A22" s="30"/>
      <c r="B22" s="73">
        <f>IF(D22&gt;0.001,D22*E22,0)</f>
        <v>0</v>
      </c>
      <c r="C22" s="66" t="s">
        <v>43</v>
      </c>
      <c r="D22" s="18">
        <v>0</v>
      </c>
      <c r="E22" s="72">
        <v>0</v>
      </c>
      <c r="G22" s="33" t="s">
        <v>44</v>
      </c>
      <c r="H22" s="16">
        <f>+H21+H20</f>
        <v>15917.241379310344</v>
      </c>
    </row>
    <row r="23" spans="1:8" x14ac:dyDescent="0.25">
      <c r="A23" s="30"/>
      <c r="B23" s="31">
        <v>0.1</v>
      </c>
      <c r="C23" s="66" t="s">
        <v>45</v>
      </c>
      <c r="D23" s="66"/>
      <c r="E23" s="32"/>
      <c r="G23" s="33" t="s">
        <v>46</v>
      </c>
      <c r="H23" s="17">
        <f>+H22/(H19+H18)</f>
        <v>127.33793103448275</v>
      </c>
    </row>
    <row r="24" spans="1:8" x14ac:dyDescent="0.25">
      <c r="A24" s="30"/>
      <c r="B24" s="31">
        <v>0</v>
      </c>
      <c r="C24" s="66" t="s">
        <v>47</v>
      </c>
      <c r="D24" s="66"/>
      <c r="E24" s="32"/>
    </row>
    <row r="25" spans="1:8" x14ac:dyDescent="0.25">
      <c r="A25" s="30"/>
      <c r="B25" s="18">
        <v>0</v>
      </c>
      <c r="C25" s="66" t="s">
        <v>48</v>
      </c>
      <c r="D25" s="66"/>
      <c r="E25" s="32"/>
      <c r="G25" t="s">
        <v>49</v>
      </c>
    </row>
    <row r="26" spans="1:8" x14ac:dyDescent="0.25">
      <c r="A26" s="35"/>
      <c r="B26" s="36">
        <f>+B19+(B28*B23)+(B24*B28)+B25+B20+B21+B22</f>
        <v>55</v>
      </c>
      <c r="C26" s="67" t="s">
        <v>37</v>
      </c>
      <c r="D26" s="68"/>
      <c r="E26" s="69"/>
      <c r="G26" t="s">
        <v>50</v>
      </c>
    </row>
    <row r="27" spans="1:8" x14ac:dyDescent="0.25">
      <c r="G27" t="s">
        <v>51</v>
      </c>
    </row>
    <row r="28" spans="1:8" x14ac:dyDescent="0.25">
      <c r="A28" s="37" t="s">
        <v>52</v>
      </c>
      <c r="B28" s="38">
        <v>200</v>
      </c>
      <c r="C28" s="76" t="s">
        <v>53</v>
      </c>
      <c r="D28" s="77"/>
      <c r="E28" s="78"/>
      <c r="G28" t="s">
        <v>54</v>
      </c>
    </row>
    <row r="29" spans="1:8" x14ac:dyDescent="0.25">
      <c r="G29" t="s">
        <v>55</v>
      </c>
    </row>
    <row r="30" spans="1:8" x14ac:dyDescent="0.25">
      <c r="A30" s="39" t="s">
        <v>56</v>
      </c>
      <c r="B30" s="40">
        <f>+B16</f>
        <v>11540</v>
      </c>
      <c r="C30" s="41" t="s">
        <v>12</v>
      </c>
    </row>
    <row r="31" spans="1:8" x14ac:dyDescent="0.25">
      <c r="A31" s="42" t="s">
        <v>57</v>
      </c>
      <c r="B31" s="43">
        <f>+B28-B26</f>
        <v>145</v>
      </c>
      <c r="C31" s="44" t="s">
        <v>58</v>
      </c>
    </row>
    <row r="32" spans="1:8" x14ac:dyDescent="0.25">
      <c r="A32" s="45"/>
      <c r="B32" s="75">
        <f>+B30/B31</f>
        <v>79.58620689655173</v>
      </c>
      <c r="C32" s="46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8" spans="1:1" x14ac:dyDescent="0.25">
      <c r="A38" t="s">
        <v>63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topLeftCell="A2" workbookViewId="0">
      <selection activeCell="A9" sqref="A9"/>
    </sheetView>
  </sheetViews>
  <sheetFormatPr baseColWidth="10" defaultColWidth="11.42578125" defaultRowHeight="15" x14ac:dyDescent="0.25"/>
  <cols>
    <col min="2" max="2" width="18" customWidth="1"/>
    <col min="3" max="3" width="141.28515625" customWidth="1"/>
  </cols>
  <sheetData>
    <row r="1" spans="1:3" x14ac:dyDescent="0.25">
      <c r="A1" s="63"/>
      <c r="B1" s="61" t="s">
        <v>64</v>
      </c>
      <c r="C1" s="62" t="s">
        <v>65</v>
      </c>
    </row>
    <row r="2" spans="1:3" ht="75" x14ac:dyDescent="0.25">
      <c r="A2" s="79" t="s">
        <v>66</v>
      </c>
      <c r="B2" s="55" t="s">
        <v>67</v>
      </c>
      <c r="C2" s="56" t="s">
        <v>73</v>
      </c>
    </row>
    <row r="3" spans="1:3" ht="45" x14ac:dyDescent="0.25">
      <c r="A3" s="80"/>
      <c r="B3" s="59" t="s">
        <v>68</v>
      </c>
      <c r="C3" s="60" t="s">
        <v>74</v>
      </c>
    </row>
    <row r="4" spans="1:3" ht="90" x14ac:dyDescent="0.25">
      <c r="A4" s="81"/>
      <c r="B4" s="57" t="s">
        <v>69</v>
      </c>
      <c r="C4" s="58" t="s">
        <v>75</v>
      </c>
    </row>
    <row r="5" spans="1:3" ht="45" x14ac:dyDescent="0.25">
      <c r="A5" s="79" t="s">
        <v>32</v>
      </c>
      <c r="B5" s="55" t="s">
        <v>70</v>
      </c>
      <c r="C5" s="56" t="s">
        <v>76</v>
      </c>
    </row>
    <row r="6" spans="1:3" ht="60" x14ac:dyDescent="0.25">
      <c r="A6" s="80"/>
      <c r="B6" s="59" t="s">
        <v>71</v>
      </c>
      <c r="C6" s="60" t="s">
        <v>77</v>
      </c>
    </row>
    <row r="7" spans="1:3" ht="75" x14ac:dyDescent="0.25">
      <c r="A7" s="81"/>
      <c r="B7" s="57" t="s">
        <v>72</v>
      </c>
      <c r="C7" s="58" t="s">
        <v>78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Liliana Gomez</cp:lastModifiedBy>
  <cp:revision/>
  <dcterms:created xsi:type="dcterms:W3CDTF">2021-01-12T19:33:14Z</dcterms:created>
  <dcterms:modified xsi:type="dcterms:W3CDTF">2021-06-18T11:19:16Z</dcterms:modified>
</cp:coreProperties>
</file>