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chesca/Downloads/"/>
    </mc:Choice>
  </mc:AlternateContent>
  <xr:revisionPtr revIDLastSave="0" documentId="13_ncr:1_{2DD587FB-E77F-9B4B-BC91-F19F18418002}" xr6:coauthVersionLast="47" xr6:coauthVersionMax="47" xr10:uidLastSave="{00000000-0000-0000-0000-000000000000}"/>
  <bookViews>
    <workbookView xWindow="2340" yWindow="3560" windowWidth="23260" windowHeight="12580" activeTab="1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22" i="1"/>
  <c r="B19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K8" i="1"/>
  <c r="I7" i="1" l="1"/>
  <c r="H21" i="1"/>
  <c r="J7" i="1"/>
  <c r="B30" i="1"/>
  <c r="B32" i="1" s="1"/>
  <c r="H3" i="1" s="1"/>
  <c r="K7" i="1"/>
  <c r="K9" i="1" s="1"/>
  <c r="K10" i="1" s="1"/>
  <c r="K11" i="1" s="1"/>
  <c r="K12" i="1" s="1"/>
  <c r="H7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<sst xmlns="http://schemas.openxmlformats.org/spreadsheetml/2006/main" count="84" uniqueCount="79">
  <si>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</si>
  <si>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</si>
  <si>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</si>
  <si>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</si>
  <si>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</si>
  <si>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</si>
  <si>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</si>
  <si>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</si>
  <si>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</si>
  <si>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</si>
  <si>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</si>
  <si>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</si>
  <si>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</si>
  <si>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</si>
  <si>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</si>
  <si>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</si>
  <si>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</si>
  <si>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</si>
  <si>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</si>
  <si>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</si>
  <si>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</si>
  <si>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</si>
  <si>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</si>
  <si>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</si>
  <si>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</si>
  <si>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</si>
  <si>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</si>
  <si>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</si>
  <si>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</si>
  <si>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</si>
  <si>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</si>
  <si>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</si>
  <si>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</si>
  <si>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</si>
  <si>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</si>
  <si>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</si>
  <si>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</si>
  <si>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</si>
  <si>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</si>
  <si>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</si>
  <si>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</si>
  <si>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</si>
  <si>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</si>
  <si>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</si>
  <si>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</si>
  <si>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</si>
  <si>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</si>
  <si>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</si>
  <si>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</si>
  <si>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</si>
  <si>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</si>
  <si>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</si>
  <si>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</si>
  <si>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</si>
  <si>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</si>
  <si>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</si>
  <si>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</si>
  <si>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</si>
  <si>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</si>
  <si>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</si>
  <si>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</si>
  <si>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</si>
  <si>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</si>
  <si>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</si>
  <si>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</si>
  <si>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</si>
  <si>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</si>
  <si>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</si>
  <si>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</si>
  <si>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</si>
  <si>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</si>
  <si>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Vendiendo 15 bolsas c/u es una meta que podemos lograr. Contamos con un mercado cautivo en la escuela y gran relación con negocios de la zona.</t>
  </si>
  <si>
    <t>Contamos con cinco máquinas de coser y equipos de trabajos preparados para lograr la confección de nuestras bolsas ecológicas.</t>
  </si>
  <si>
    <t xml:space="preserve">Porque es el capital necesario para cubrir los costos para llevar a cabo el inicio de la producción. </t>
  </si>
  <si>
    <t>Porque es la cantidad asignada por el programa (el doble de los miembros de la empresa).</t>
  </si>
  <si>
    <t xml:space="preserve">La reinversión va a ser constante hasta lograr nuestro objetivo de la producción de 250 unidades </t>
  </si>
  <si>
    <t>tela lienzo</t>
  </si>
  <si>
    <t>hilo</t>
  </si>
  <si>
    <t>Nos dividimos la labor entre los integrantes de la empresa y promocionamos a través de las redes sociales como Facebook e Instagram; en nuestra página web y a través de la página del colegio.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</si>
</sst>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12" borderId="11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0" fillId="12" borderId="3" xfId="0" applyFill="1" applyBorder="1" applyAlignment="1">
      <alignment wrapText="1"/>
    </xf>
    <xf numFmtId="0" fontId="0" fillId="12" borderId="0" xfId="0" applyFill="1" applyAlignment="1">
      <alignment wrapText="1"/>
    </xf>
    <xf numFmtId="0" fontId="0" fillId="12" borderId="8" xfId="0" applyFill="1" applyBorder="1" applyAlignment="1">
      <alignment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8" fillId="11" borderId="2" xfId="0" applyFont="1" applyFill="1" applyBorder="1" applyAlignment="1">
      <alignment horizontal="center" vertical="center" textRotation="90"/>
    </xf>
    <xf numFmtId="0" fontId="8" fillId="11" borderId="5" xfId="0" applyFont="1" applyFill="1" applyBorder="1" applyAlignment="1">
      <alignment horizontal="center" vertical="center" textRotation="90"/>
    </xf>
    <xf numFmtId="0" fontId="8" fillId="11" borderId="7" xfId="0" applyFont="1" applyFill="1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A2" zoomScale="82" zoomScaleNormal="82" workbookViewId="0">
      <selection activeCell="C22" sqref="C22"/>
    </sheetView>
  </sheetViews>
  <sheetFormatPr baseColWidth="10" defaultColWidth="11.5" defaultRowHeight="15" x14ac:dyDescent="0.2"/>
  <cols>
    <col min="1" max="1" width="20.1640625" bestFit="1" customWidth="1"/>
    <col min="2" max="2" width="15.1640625" customWidth="1"/>
    <col min="3" max="3" width="75" customWidth="1"/>
    <col min="4" max="4" width="16.1640625" bestFit="1" customWidth="1"/>
    <col min="5" max="5" width="28.6640625" bestFit="1" customWidth="1"/>
    <col min="7" max="7" width="25" customWidth="1"/>
    <col min="8" max="8" width="11.6640625" bestFit="1" customWidth="1"/>
    <col min="9" max="9" width="17.1640625" bestFit="1" customWidth="1"/>
    <col min="10" max="10" width="17.33203125" bestFit="1" customWidth="1"/>
    <col min="11" max="11" width="18.6640625" bestFit="1" customWidth="1"/>
    <col min="12" max="12" width="29.83203125" bestFit="1" customWidth="1"/>
    <col min="13" max="13" width="22.5" bestFit="1" customWidth="1"/>
  </cols>
  <sheetData>
    <row r="1" spans="1:13" ht="21" x14ac:dyDescent="0.25">
      <c r="C1" s="1" t="s">
        <v>0</v>
      </c>
    </row>
    <row r="2" spans="1:13" x14ac:dyDescent="0.2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">
      <c r="C3" s="2" t="s">
        <v>7</v>
      </c>
      <c r="G3" s="8" t="s">
        <v>8</v>
      </c>
      <c r="H3" s="13">
        <f>+B32</f>
        <v>60.217983651226156</v>
      </c>
      <c r="I3" s="53">
        <v>200</v>
      </c>
      <c r="J3" s="53">
        <v>300</v>
      </c>
      <c r="K3" s="53">
        <v>250</v>
      </c>
      <c r="L3" s="56" t="s">
        <v>9</v>
      </c>
    </row>
    <row r="4" spans="1:13" x14ac:dyDescent="0.2">
      <c r="G4" s="20" t="s">
        <v>10</v>
      </c>
      <c r="H4" s="21">
        <f>+H3/$B$7</f>
        <v>3.7636239782016347</v>
      </c>
      <c r="I4" s="21">
        <f>+I3/$B$7</f>
        <v>12.5</v>
      </c>
      <c r="J4" s="21">
        <f>+J3/$B$7</f>
        <v>18.75</v>
      </c>
      <c r="K4" s="51">
        <f>+K3/$B$7</f>
        <v>15.625</v>
      </c>
    </row>
    <row r="5" spans="1:13" x14ac:dyDescent="0.2">
      <c r="G5" s="20" t="s">
        <v>11</v>
      </c>
      <c r="H5" s="21">
        <f t="shared" ref="H5:J5" si="0">+H4/$B$6</f>
        <v>0.22138964577656675</v>
      </c>
      <c r="I5" s="21">
        <f t="shared" si="0"/>
        <v>0.73529411764705888</v>
      </c>
      <c r="J5" s="21">
        <f t="shared" si="0"/>
        <v>1.1029411764705883</v>
      </c>
      <c r="K5" s="51">
        <f t="shared" ref="K5" si="1">+K4/$B$6</f>
        <v>0.91911764705882348</v>
      </c>
    </row>
    <row r="6" spans="1:13" x14ac:dyDescent="0.2">
      <c r="A6" s="4" t="s">
        <v>12</v>
      </c>
      <c r="B6" s="5">
        <v>17</v>
      </c>
      <c r="C6" s="6" t="s">
        <v>13</v>
      </c>
      <c r="D6" s="7"/>
      <c r="G6" s="8" t="s">
        <v>14</v>
      </c>
      <c r="H6" s="17">
        <f>+$B$28*H3</f>
        <v>13247.956403269754</v>
      </c>
      <c r="I6" s="17">
        <f>+$B$28*I3</f>
        <v>44000</v>
      </c>
      <c r="J6" s="17">
        <f>+$B$28*J3</f>
        <v>66000</v>
      </c>
      <c r="K6" s="49">
        <f>+$B$28*K3</f>
        <v>55000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8840</v>
      </c>
      <c r="I7" s="16">
        <f t="shared" si="2"/>
        <v>8840</v>
      </c>
      <c r="J7" s="16">
        <f t="shared" si="2"/>
        <v>8840</v>
      </c>
      <c r="K7" s="48">
        <f t="shared" si="2"/>
        <v>8840</v>
      </c>
    </row>
    <row r="8" spans="1:13" x14ac:dyDescent="0.2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4407.9564032697544</v>
      </c>
      <c r="I8" s="17">
        <f>+$B$26*I3</f>
        <v>14640</v>
      </c>
      <c r="J8" s="17">
        <f>+$B$26*J3</f>
        <v>21960</v>
      </c>
      <c r="K8" s="49">
        <f>+$B$26*K3</f>
        <v>18300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13247.956403269754</v>
      </c>
      <c r="I9" s="16">
        <f t="shared" si="3"/>
        <v>23480</v>
      </c>
      <c r="J9" s="16">
        <f t="shared" si="3"/>
        <v>30800</v>
      </c>
      <c r="K9" s="48">
        <f t="shared" ref="K9" si="4">+K8+K7</f>
        <v>27140</v>
      </c>
    </row>
    <row r="10" spans="1:13" x14ac:dyDescent="0.2">
      <c r="A10" s="9"/>
      <c r="B10" s="14">
        <f>(+B6-5)*D10*B7</f>
        <v>4800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20520</v>
      </c>
      <c r="J10" s="16">
        <f>+J6-J9</f>
        <v>35200</v>
      </c>
      <c r="K10" s="48">
        <f>+K6-K9</f>
        <v>27860</v>
      </c>
    </row>
    <row r="11" spans="1:13" x14ac:dyDescent="0.2">
      <c r="A11" s="9"/>
      <c r="B11" s="14">
        <f>+SUM(B8:B10)</f>
        <v>7840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1026</v>
      </c>
      <c r="J11" s="19">
        <f t="shared" si="5"/>
        <v>1760</v>
      </c>
      <c r="K11" s="50">
        <f t="shared" ref="K11" si="6">+IF(K10&gt;0,K10*0.05,0)</f>
        <v>1393</v>
      </c>
    </row>
    <row r="12" spans="1:13" x14ac:dyDescent="0.2">
      <c r="A12" s="9"/>
      <c r="B12" s="18">
        <v>1000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19494</v>
      </c>
      <c r="J12" s="16">
        <f t="shared" si="7"/>
        <v>33440</v>
      </c>
      <c r="K12" s="48">
        <f t="shared" ref="K12" si="8">+K10-K11</f>
        <v>26467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315.42753341118464</v>
      </c>
      <c r="I13" s="16">
        <f>+I12/($H$18+$H$19)+$H$23</f>
        <v>779.57039055404175</v>
      </c>
      <c r="J13" s="16">
        <f>+J12/($H$18+$H$19)+$H$23</f>
        <v>1111.6180096016608</v>
      </c>
      <c r="K13" s="48">
        <f>+K12/($H$18+$H$19)+$H$23</f>
        <v>945.59420007785127</v>
      </c>
    </row>
    <row r="14" spans="1:13" x14ac:dyDescent="0.2">
      <c r="A14" s="9"/>
      <c r="B14" s="18"/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1.4714722336487043</v>
      </c>
      <c r="J14" s="28">
        <f>(J13/$H$23)-1</f>
        <v>2.5241628959276015</v>
      </c>
      <c r="K14" s="52">
        <f t="shared" ref="K14" si="9">(K13/$H$23)-1</f>
        <v>1.9978175647881531</v>
      </c>
      <c r="L14" s="29"/>
    </row>
    <row r="15" spans="1:13" x14ac:dyDescent="0.2">
      <c r="A15" s="9"/>
      <c r="B15" s="18">
        <v>0</v>
      </c>
      <c r="C15" s="11" t="s">
        <v>30</v>
      </c>
      <c r="D15" s="12"/>
    </row>
    <row r="16" spans="1:13" x14ac:dyDescent="0.2">
      <c r="A16" s="22"/>
      <c r="B16" s="23">
        <f>+SUM(B11:B15)</f>
        <v>8840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60.217983651226156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17</v>
      </c>
    </row>
    <row r="19" spans="1:8" x14ac:dyDescent="0.2">
      <c r="A19" s="26" t="s">
        <v>37</v>
      </c>
      <c r="B19" s="66">
        <f>IF(D19&gt;0.001,D19*E19,0)</f>
        <v>60</v>
      </c>
      <c r="C19" s="57" t="s">
        <v>76</v>
      </c>
      <c r="D19" s="27">
        <v>120</v>
      </c>
      <c r="E19" s="63">
        <v>0.5</v>
      </c>
      <c r="G19" s="33" t="s">
        <v>38</v>
      </c>
      <c r="H19" s="19">
        <v>25</v>
      </c>
    </row>
    <row r="20" spans="1:8" x14ac:dyDescent="0.2">
      <c r="A20" s="30"/>
      <c r="B20" s="65">
        <f>IF(D20&gt;0.001,D20*E20,0)</f>
        <v>13.2</v>
      </c>
      <c r="C20" s="58" t="s">
        <v>77</v>
      </c>
      <c r="D20" s="62">
        <v>120</v>
      </c>
      <c r="E20" s="64">
        <v>0.11</v>
      </c>
      <c r="G20" s="33" t="s">
        <v>39</v>
      </c>
      <c r="H20" s="16">
        <f>+H8</f>
        <v>4407.9564032697544</v>
      </c>
    </row>
    <row r="21" spans="1:8" x14ac:dyDescent="0.2">
      <c r="A21" s="30"/>
      <c r="B21" s="65">
        <f>IF(D21&gt;0.001,D21*E21,0)</f>
        <v>0</v>
      </c>
      <c r="C21" s="58" t="s">
        <v>40</v>
      </c>
      <c r="D21" s="62">
        <v>0</v>
      </c>
      <c r="E21" s="64">
        <v>0</v>
      </c>
      <c r="G21" s="33" t="s">
        <v>12</v>
      </c>
      <c r="H21" s="16">
        <f>+$B$16</f>
        <v>8840</v>
      </c>
    </row>
    <row r="22" spans="1:8" x14ac:dyDescent="0.2">
      <c r="A22" s="30"/>
      <c r="B22" s="65">
        <f>IF(D22&gt;0.001,D22*E22,0)</f>
        <v>0</v>
      </c>
      <c r="C22" s="58" t="s">
        <v>41</v>
      </c>
      <c r="D22" s="18">
        <v>0</v>
      </c>
      <c r="E22" s="64">
        <v>0</v>
      </c>
      <c r="G22" s="33" t="s">
        <v>42</v>
      </c>
      <c r="H22" s="16">
        <f>+H21+H20</f>
        <v>13247.956403269754</v>
      </c>
    </row>
    <row r="23" spans="1:8" x14ac:dyDescent="0.2">
      <c r="A23" s="30"/>
      <c r="B23" s="31">
        <v>0</v>
      </c>
      <c r="C23" s="58" t="s">
        <v>43</v>
      </c>
      <c r="D23" s="58"/>
      <c r="E23" s="32"/>
      <c r="G23" s="33" t="s">
        <v>44</v>
      </c>
      <c r="H23" s="17">
        <f>+H22/(H19+H18)</f>
        <v>315.42753341118464</v>
      </c>
    </row>
    <row r="24" spans="1:8" x14ac:dyDescent="0.2">
      <c r="A24" s="30"/>
      <c r="B24" s="31">
        <v>0</v>
      </c>
      <c r="C24" s="58" t="s">
        <v>45</v>
      </c>
      <c r="D24" s="58"/>
      <c r="E24" s="32"/>
    </row>
    <row r="25" spans="1:8" x14ac:dyDescent="0.2">
      <c r="A25" s="30"/>
      <c r="B25" s="18">
        <v>0</v>
      </c>
      <c r="C25" s="58" t="s">
        <v>46</v>
      </c>
      <c r="D25" s="58"/>
      <c r="E25" s="32"/>
      <c r="G25" t="s">
        <v>47</v>
      </c>
    </row>
    <row r="26" spans="1:8" x14ac:dyDescent="0.2">
      <c r="A26" s="35"/>
      <c r="B26" s="36">
        <f>+B19+(B28*B23)+(B24*B28)+B25+B20+B21+B22</f>
        <v>73.2</v>
      </c>
      <c r="C26" s="59" t="s">
        <v>37</v>
      </c>
      <c r="D26" s="60"/>
      <c r="E26" s="61"/>
      <c r="G26" t="s">
        <v>48</v>
      </c>
    </row>
    <row r="27" spans="1:8" x14ac:dyDescent="0.2">
      <c r="G27" t="s">
        <v>49</v>
      </c>
    </row>
    <row r="28" spans="1:8" x14ac:dyDescent="0.2">
      <c r="A28" s="37" t="s">
        <v>50</v>
      </c>
      <c r="B28" s="38">
        <v>220</v>
      </c>
      <c r="C28" s="75" t="s">
        <v>51</v>
      </c>
      <c r="D28" s="76"/>
      <c r="E28" s="77"/>
      <c r="G28" t="s">
        <v>52</v>
      </c>
    </row>
    <row r="29" spans="1:8" x14ac:dyDescent="0.2">
      <c r="G29" t="s">
        <v>53</v>
      </c>
    </row>
    <row r="30" spans="1:8" x14ac:dyDescent="0.2">
      <c r="A30" s="39" t="s">
        <v>54</v>
      </c>
      <c r="B30" s="40">
        <f>+B16</f>
        <v>8840</v>
      </c>
      <c r="C30" s="41" t="s">
        <v>12</v>
      </c>
    </row>
    <row r="31" spans="1:8" x14ac:dyDescent="0.2">
      <c r="A31" s="42" t="s">
        <v>55</v>
      </c>
      <c r="B31" s="43">
        <f>+B28-B26</f>
        <v>146.80000000000001</v>
      </c>
      <c r="C31" s="44" t="s">
        <v>56</v>
      </c>
    </row>
    <row r="32" spans="1:8" x14ac:dyDescent="0.2">
      <c r="A32" s="45"/>
      <c r="B32" s="67">
        <f>+B30/B31</f>
        <v>60.217983651226156</v>
      </c>
      <c r="C32" s="46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8" spans="1:1" x14ac:dyDescent="0.2">
      <c r="A38" t="s">
        <v>61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topLeftCell="A6" workbookViewId="0">
      <selection activeCell="C7" sqref="C7"/>
    </sheetView>
  </sheetViews>
  <sheetFormatPr baseColWidth="10" defaultColWidth="11.5" defaultRowHeight="15" x14ac:dyDescent="0.2"/>
  <cols>
    <col min="2" max="2" width="18" customWidth="1"/>
    <col min="3" max="3" width="123.1640625" customWidth="1"/>
  </cols>
  <sheetData>
    <row r="1" spans="1:3" ht="19" x14ac:dyDescent="0.25">
      <c r="A1" s="55"/>
      <c r="B1" s="70" t="s">
        <v>62</v>
      </c>
      <c r="C1" s="71" t="s">
        <v>63</v>
      </c>
    </row>
    <row r="2" spans="1:3" ht="48" x14ac:dyDescent="0.2">
      <c r="A2" s="78" t="s">
        <v>64</v>
      </c>
      <c r="B2" s="72" t="s">
        <v>65</v>
      </c>
      <c r="C2" s="69" t="s">
        <v>71</v>
      </c>
    </row>
    <row r="3" spans="1:3" ht="48" x14ac:dyDescent="0.2">
      <c r="A3" s="79"/>
      <c r="B3" s="73" t="s">
        <v>66</v>
      </c>
      <c r="C3" s="69" t="s">
        <v>78</v>
      </c>
    </row>
    <row r="4" spans="1:3" ht="64" x14ac:dyDescent="0.2">
      <c r="A4" s="80"/>
      <c r="B4" s="74" t="s">
        <v>67</v>
      </c>
      <c r="C4" s="69" t="s">
        <v>72</v>
      </c>
    </row>
    <row r="5" spans="1:3" ht="32" x14ac:dyDescent="0.2">
      <c r="A5" s="78" t="s">
        <v>32</v>
      </c>
      <c r="B5" s="72" t="s">
        <v>68</v>
      </c>
      <c r="C5" s="68" t="s">
        <v>73</v>
      </c>
    </row>
    <row r="6" spans="1:3" ht="48" x14ac:dyDescent="0.2">
      <c r="A6" s="79"/>
      <c r="B6" s="73" t="s">
        <v>69</v>
      </c>
      <c r="C6" s="68" t="s">
        <v>74</v>
      </c>
    </row>
    <row r="7" spans="1:3" ht="48" x14ac:dyDescent="0.2">
      <c r="A7" s="80"/>
      <c r="B7" s="74" t="s">
        <v>70</v>
      </c>
      <c r="C7" s="68" t="s">
        <v>75</v>
      </c>
    </row>
  </sheetData>
  <mergeCells count="2">
    <mergeCell ref="A2:A4"/>
    <mergeCell ref="A5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revision/>
  <dcterms:created xsi:type="dcterms:W3CDTF">2021-01-12T19:33:14Z</dcterms:created>
  <dcterms:modified xsi:type="dcterms:W3CDTF">2021-06-22T21:05:51Z</dcterms:modified>
  <cp:category/>
  <cp:contentStatus/>
</cp:coreProperties>
</file>