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alumno\documentos\Camilla Colegio\2021\PROYECTO\"/>
    </mc:Choice>
  </mc:AlternateContent>
  <bookViews>
    <workbookView xWindow="0" yWindow="0" windowWidth="20490" windowHeight="8940" activeTab="1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 l="1"/>
  <c r="B20" i="1"/>
  <c r="B22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<sst xmlns="http://schemas.openxmlformats.org/spreadsheetml/2006/main" count="84" uniqueCount="79">
  <si>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</si>
  <si>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</si>
  <si>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</si>
  <si>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</si>
  <si>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</si>
  <si>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</si>
  <si>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</si>
  <si>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</si>
  <si>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</si>
  <si>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</si>
  <si>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</si>
  <si>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</si>
  <si>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</si>
  <si>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</si>
  <si>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</si>
  <si>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</si>
  <si>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</si>
  <si>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</si>
  <si>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</si>
  <si>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</si>
  <si>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</si>
  <si>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</si>
  <si>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</si>
  <si>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</si>
  <si>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</si>
  <si>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</si>
  <si>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</si>
  <si>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</si>
  <si>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</si>
  <si>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</si>
  <si>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</si>
  <si>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</si>
  <si>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</si>
  <si>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</si>
  <si>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</si>
  <si>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</si>
  <si>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</si>
  <si>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</si>
  <si>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</si>
  <si>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</si>
  <si>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</si>
  <si>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</si>
  <si>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</si>
  <si>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</si>
  <si>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</si>
  <si>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</si>
  <si>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</si>
  <si>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</si>
  <si>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</si>
  <si>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</si>
  <si>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</si>
  <si>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</si>
  <si>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</si>
  <si>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</si>
  <si>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</si>
  <si>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</si>
  <si>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</si>
  <si>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</si>
  <si>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</si>
  <si>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</si>
  <si>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</si>
  <si>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</si>
  <si>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</si>
  <si>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</si>
  <si>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</si>
  <si>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</si>
  <si>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</si>
  <si>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</si>
  <si>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</si>
  <si>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TELA (costos de este insumo por unidad producida)</t>
  </si>
  <si>
    <t>Insumo 2: CIERRE (costos de este insumo por unidad producida)</t>
  </si>
  <si>
    <t>Insumo 3: EMPAQUETADO (costos de este insumo por unidad producida)</t>
  </si>
  <si>
    <t>Insumo 4: HILO (costos de este insumo por unidad producida)</t>
  </si>
  <si>
    <t>Trataremos de vender a nuestra comunidad estudiantil, ya que contamos con 300 alumnos y luego avanzaremos en el mercado.</t>
  </si>
  <si>
    <t>Nosotros nos estamos ocupando de organizar el trabajo con 5 máquinas y grupos de chicos que se abocarán a la fabricación de 7 mantas  x máquina en la primera tanda.</t>
  </si>
  <si>
    <t xml:space="preserve"> Nosostros elegimos producir por etapas teniendo en cuenta que un rollo de tela nos permite producir 35 mantas y nuestro objetivo es alcanzar producir  150 o más.
</t>
  </si>
  <si>
    <t>Elegimos ese capital inicial para poder cubrir los costos de nuestro objetivo de ventas y a la vez tener un margen de reserva en caso de imprevistos. Y asi comenzar a trabajar.</t>
  </si>
  <si>
    <t>Porque eso establece el estatuto de la junior y lo respetamos.</t>
  </si>
  <si>
    <t>Tenemos una produccion planificada y  un objetivo claro pero si la demanda del produccto sobrepasa nuestras espectativas, reinvertiriamos con el fin de satisfacer la demanda siempre y cuando aseguremos un aumento de margen de utilidad a los accionistas.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</si>
</sst>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E1" workbookViewId="0">
      <selection activeCell="D32" sqref="D32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22.876106194690266</v>
      </c>
      <c r="I3" s="53">
        <v>30</v>
      </c>
      <c r="J3" s="53">
        <v>150</v>
      </c>
      <c r="K3" s="53">
        <v>80</v>
      </c>
      <c r="L3" s="64" t="s">
        <v>9</v>
      </c>
    </row>
    <row r="4" spans="1:13" x14ac:dyDescent="0.25">
      <c r="G4" s="20" t="s">
        <v>10</v>
      </c>
      <c r="H4" s="21">
        <f>+H3/$B$7</f>
        <v>1.4297566371681416</v>
      </c>
      <c r="I4" s="21">
        <f>+I3/$B$7</f>
        <v>1.875</v>
      </c>
      <c r="J4" s="21">
        <f>+J3/$B$7</f>
        <v>9.375</v>
      </c>
      <c r="K4" s="51">
        <f>+K3/$B$7</f>
        <v>5</v>
      </c>
    </row>
    <row r="5" spans="1:13" x14ac:dyDescent="0.25">
      <c r="G5" s="20" t="s">
        <v>11</v>
      </c>
      <c r="H5" s="21">
        <f t="shared" ref="H5:J5" si="0">+H4/$B$6</f>
        <v>6.4988938053097342E-2</v>
      </c>
      <c r="I5" s="21">
        <f t="shared" si="0"/>
        <v>8.5227272727272721E-2</v>
      </c>
      <c r="J5" s="21">
        <f t="shared" si="0"/>
        <v>0.42613636363636365</v>
      </c>
      <c r="K5" s="51">
        <f t="shared" ref="K5" si="1">+K4/$B$6</f>
        <v>0.22727272727272727</v>
      </c>
    </row>
    <row r="6" spans="1:13" x14ac:dyDescent="0.25">
      <c r="A6" s="4" t="s">
        <v>12</v>
      </c>
      <c r="B6" s="5">
        <v>22</v>
      </c>
      <c r="C6" s="6" t="s">
        <v>13</v>
      </c>
      <c r="D6" s="7"/>
      <c r="G6" s="8" t="s">
        <v>14</v>
      </c>
      <c r="H6" s="17">
        <f>+$B$28*H3</f>
        <v>38889.380530973453</v>
      </c>
      <c r="I6" s="17">
        <f>+$B$28*I3</f>
        <v>51000</v>
      </c>
      <c r="J6" s="17">
        <f>+$B$28*J3</f>
        <v>255000</v>
      </c>
      <c r="K6" s="49">
        <f>+$B$28*K3</f>
        <v>136000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10340</v>
      </c>
      <c r="I7" s="16">
        <f t="shared" si="2"/>
        <v>10340</v>
      </c>
      <c r="J7" s="16">
        <f t="shared" si="2"/>
        <v>10340</v>
      </c>
      <c r="K7" s="48">
        <f t="shared" si="2"/>
        <v>10340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28549.380530973453</v>
      </c>
      <c r="I8" s="17">
        <f>+$B$26*I3</f>
        <v>37440</v>
      </c>
      <c r="J8" s="17">
        <f>+$B$26*J3</f>
        <v>187200</v>
      </c>
      <c r="K8" s="49">
        <f>+$B$26*K3</f>
        <v>99840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38889.380530973453</v>
      </c>
      <c r="I9" s="16">
        <f t="shared" si="3"/>
        <v>47780</v>
      </c>
      <c r="J9" s="16">
        <f t="shared" si="3"/>
        <v>197540</v>
      </c>
      <c r="K9" s="48">
        <f t="shared" ref="K9" si="4">+K8+K7</f>
        <v>110180</v>
      </c>
    </row>
    <row r="10" spans="1:13" x14ac:dyDescent="0.25">
      <c r="A10" s="9"/>
      <c r="B10" s="14">
        <f>(+B6-5)*D10*B7</f>
        <v>6800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3220</v>
      </c>
      <c r="J10" s="16">
        <f>+J6-J9</f>
        <v>57460</v>
      </c>
      <c r="K10" s="48">
        <f>+K6-K9</f>
        <v>25820</v>
      </c>
    </row>
    <row r="11" spans="1:13" x14ac:dyDescent="0.25">
      <c r="A11" s="9"/>
      <c r="B11" s="14">
        <f>+SUM(B8:B10)</f>
        <v>9840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161</v>
      </c>
      <c r="J11" s="19">
        <f t="shared" si="5"/>
        <v>2873</v>
      </c>
      <c r="K11" s="50">
        <f t="shared" ref="K11" si="6">+IF(K10&gt;0,K10*0.05,0)</f>
        <v>1291</v>
      </c>
    </row>
    <row r="12" spans="1:13" x14ac:dyDescent="0.25">
      <c r="A12" s="9"/>
      <c r="B12" s="18">
        <v>500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3059</v>
      </c>
      <c r="J12" s="16">
        <f t="shared" si="7"/>
        <v>54587</v>
      </c>
      <c r="K12" s="48">
        <f t="shared" ref="K12" si="8">+K10-K11</f>
        <v>24529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883.84955752212397</v>
      </c>
      <c r="I13" s="16">
        <f>+I12/($H$18+$H$19)+$H$23</f>
        <v>953.37228479485123</v>
      </c>
      <c r="J13" s="16">
        <f>+J12/($H$18+$H$19)+$H$23</f>
        <v>2124.4631938857601</v>
      </c>
      <c r="K13" s="48">
        <f>+K12/($H$18+$H$19)+$H$23</f>
        <v>1441.3268302493966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7.865900557515082E-2</v>
      </c>
      <c r="J14" s="28">
        <f>(J13/$H$23)-1</f>
        <v>1.4036479690522241</v>
      </c>
      <c r="K14" s="52">
        <f t="shared" ref="K14" si="9">(K13/$H$23)-1</f>
        <v>0.63073774035726471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10340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22.876106194690266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22</v>
      </c>
    </row>
    <row r="19" spans="1:8" x14ac:dyDescent="0.25">
      <c r="A19" s="26" t="s">
        <v>37</v>
      </c>
      <c r="B19" s="74">
        <f>IF(D19&gt;0.001,D19*E19,0)</f>
        <v>940</v>
      </c>
      <c r="C19" s="65" t="s">
        <v>69</v>
      </c>
      <c r="D19" s="27">
        <v>940</v>
      </c>
      <c r="E19" s="71">
        <v>1</v>
      </c>
      <c r="G19" s="33" t="s">
        <v>38</v>
      </c>
      <c r="H19" s="19">
        <f>+H18</f>
        <v>22</v>
      </c>
    </row>
    <row r="20" spans="1:8" x14ac:dyDescent="0.25">
      <c r="A20" s="30"/>
      <c r="B20" s="73">
        <f>IF(D20&gt;0.001,D20*E20,0)</f>
        <v>50</v>
      </c>
      <c r="C20" s="66" t="s">
        <v>70</v>
      </c>
      <c r="D20" s="70">
        <v>50</v>
      </c>
      <c r="E20" s="72">
        <v>1</v>
      </c>
      <c r="G20" s="33" t="s">
        <v>39</v>
      </c>
      <c r="H20" s="16">
        <f>+H8</f>
        <v>28549.380530973453</v>
      </c>
    </row>
    <row r="21" spans="1:8" x14ac:dyDescent="0.25">
      <c r="A21" s="30"/>
      <c r="B21" s="73">
        <f>IF(D21&gt;0.001,D21*E21,0)</f>
        <v>70</v>
      </c>
      <c r="C21" s="66" t="s">
        <v>71</v>
      </c>
      <c r="D21" s="70">
        <v>70</v>
      </c>
      <c r="E21" s="72">
        <v>1</v>
      </c>
      <c r="G21" s="33" t="s">
        <v>12</v>
      </c>
      <c r="H21" s="16">
        <f>+$B$16</f>
        <v>10340</v>
      </c>
    </row>
    <row r="22" spans="1:8" x14ac:dyDescent="0.25">
      <c r="A22" s="30"/>
      <c r="B22" s="73">
        <f>IF(D22&gt;0.001,D22*E22,0)</f>
        <v>18</v>
      </c>
      <c r="C22" s="66" t="s">
        <v>72</v>
      </c>
      <c r="D22" s="18">
        <v>18</v>
      </c>
      <c r="E22" s="72">
        <v>1</v>
      </c>
      <c r="G22" s="33" t="s">
        <v>40</v>
      </c>
      <c r="H22" s="16">
        <f>+H21+H20</f>
        <v>38889.380530973453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883.84955752212397</v>
      </c>
    </row>
    <row r="24" spans="1:8" x14ac:dyDescent="0.25">
      <c r="A24" s="30"/>
      <c r="B24" s="31">
        <v>0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1248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1700</v>
      </c>
      <c r="C28" s="77" t="s">
        <v>49</v>
      </c>
      <c r="D28" s="78"/>
      <c r="E28" s="79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10340</v>
      </c>
      <c r="C30" s="41" t="s">
        <v>12</v>
      </c>
    </row>
    <row r="31" spans="1:8" x14ac:dyDescent="0.25">
      <c r="A31" s="42" t="s">
        <v>53</v>
      </c>
      <c r="B31" s="43">
        <f>+B28-B26</f>
        <v>452</v>
      </c>
      <c r="C31" s="44" t="s">
        <v>54</v>
      </c>
    </row>
    <row r="32" spans="1:8" x14ac:dyDescent="0.25">
      <c r="A32" s="45"/>
      <c r="B32" s="75">
        <f>+B30/B31</f>
        <v>22.876106194690266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C4" workbookViewId="0">
      <selection activeCell="C13" sqref="C13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80" t="s">
        <v>62</v>
      </c>
      <c r="B2" s="55" t="s">
        <v>63</v>
      </c>
      <c r="C2" s="76" t="s">
        <v>75</v>
      </c>
    </row>
    <row r="3" spans="1:3" ht="45" x14ac:dyDescent="0.25">
      <c r="A3" s="81"/>
      <c r="B3" s="59" t="s">
        <v>64</v>
      </c>
      <c r="C3" s="60" t="s">
        <v>73</v>
      </c>
    </row>
    <row r="4" spans="1:3" ht="90" x14ac:dyDescent="0.25">
      <c r="A4" s="82"/>
      <c r="B4" s="57" t="s">
        <v>65</v>
      </c>
      <c r="C4" s="58" t="s">
        <v>74</v>
      </c>
    </row>
    <row r="5" spans="1:3" ht="45" x14ac:dyDescent="0.25">
      <c r="A5" s="80" t="s">
        <v>32</v>
      </c>
      <c r="B5" s="55" t="s">
        <v>66</v>
      </c>
      <c r="C5" s="56" t="s">
        <v>76</v>
      </c>
    </row>
    <row r="6" spans="1:3" ht="60" x14ac:dyDescent="0.25">
      <c r="A6" s="81"/>
      <c r="B6" s="59" t="s">
        <v>67</v>
      </c>
      <c r="C6" s="60" t="s">
        <v>77</v>
      </c>
    </row>
    <row r="7" spans="1:3" ht="75" x14ac:dyDescent="0.25">
      <c r="A7" s="82"/>
      <c r="B7" s="57" t="s">
        <v>68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Alumno</cp:lastModifiedBy>
  <cp:revision/>
  <dcterms:created xsi:type="dcterms:W3CDTF">2021-01-12T19:33:14Z</dcterms:created>
  <dcterms:modified xsi:type="dcterms:W3CDTF">2021-06-19T04:05:12Z</dcterms:modified>
  <cp:category/>
  <cp:contentStatus/>
</cp:coreProperties>
</file>