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eronica\Documents\Colegios\EEM Nº 203\2021\Aprender a Emprender\"/>
    </mc:Choice>
  </mc:AlternateContent>
  <xr:revisionPtr revIDLastSave="0" documentId="13_ncr:1_{02450DBA-6D72-45CE-B6A6-4B36FEF760F1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6" i="1"/>
  <c r="E19" i="1"/>
  <c r="B19" i="1"/>
  <c r="B21" i="1"/>
  <c r="B22" i="1"/>
  <c r="B24" i="1"/>
  <c r="B25" i="1"/>
  <c r="B20" i="1"/>
  <c r="B26" i="1"/>
  <c r="B27" i="1"/>
  <c r="B8" i="1"/>
  <c r="B31" i="1" l="1"/>
  <c r="B36" i="1" s="1"/>
  <c r="K4" i="1"/>
  <c r="K5" i="1" s="1"/>
  <c r="K6" i="1"/>
  <c r="H18" i="1" l="1"/>
  <c r="B10" i="1"/>
  <c r="B9" i="1"/>
  <c r="B11" i="1" l="1"/>
  <c r="I7" i="1" s="1"/>
  <c r="K8" i="1"/>
  <c r="J7" i="1" l="1"/>
  <c r="B35" i="1"/>
  <c r="B37" i="1" s="1"/>
  <c r="H3" i="1" s="1"/>
  <c r="K7" i="1"/>
  <c r="K9" i="1" s="1"/>
  <c r="K10" i="1" s="1"/>
  <c r="K11" i="1" s="1"/>
  <c r="K12" i="1" s="1"/>
  <c r="H7" i="1"/>
  <c r="H26" i="1"/>
  <c r="I8" i="1" l="1"/>
  <c r="I9" i="1" s="1"/>
  <c r="H17" i="1"/>
  <c r="H8" i="1"/>
  <c r="H20" i="1" s="1"/>
  <c r="H27" i="1" s="1"/>
  <c r="H28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<sst xmlns="http://schemas.openxmlformats.org/spreadsheetml/2006/main" count="81" uniqueCount="76">
  <si>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</si>
  <si>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</si>
  <si>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</si>
  <si>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</si>
  <si>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</si>
  <si>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</si>
  <si>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</si>
  <si>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</si>
  <si>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</si>
  <si>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</si>
  <si>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</si>
  <si>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</si>
  <si>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</si>
  <si>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</si>
  <si>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</si>
  <si>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</si>
  <si>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</si>
  <si>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</si>
  <si>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</si>
  <si>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</si>
  <si>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</si>
  <si>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</si>
  <si>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</si>
  <si>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</si>
  <si>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</si>
  <si>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</si>
  <si>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</si>
  <si>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</si>
  <si>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</si>
  <si>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</si>
  <si>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</si>
  <si>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</si>
  <si>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</si>
  <si>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</si>
  <si>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</si>
  <si>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</si>
  <si>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</si>
  <si>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</si>
  <si>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</si>
  <si>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</si>
  <si>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</si>
  <si>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</si>
  <si>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</si>
  <si>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</si>
  <si>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</si>
  <si>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</si>
  <si>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</si>
  <si>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</si>
  <si>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</si>
  <si>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</si>
  <si>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</si>
  <si>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</si>
  <si>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</si>
  <si>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</si>
  <si>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</si>
  <si>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</si>
  <si>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</si>
  <si>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</si>
  <si>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</si>
  <si>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</si>
  <si>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</si>
  <si>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</si>
  <si>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</si>
  <si>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</si>
  <si>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</si>
  <si>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</si>
  <si>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</si>
  <si>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</si>
  <si>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</si>
  <si>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Kit de 2000ml (para armar 20 velas de 100 ml cada una)</t>
  </si>
  <si>
    <t>bolsa de papel contenedora</t>
  </si>
  <si>
    <t>resto de frascos de vidrio</t>
  </si>
  <si>
    <t>Impresiones de etiquetas</t>
  </si>
  <si>
    <t>Esencia</t>
  </si>
  <si>
    <t xml:space="preserve">sin </t>
  </si>
  <si>
    <t>Gastos varios de envios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</si>
</sst>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F1" workbookViewId="0">
      <selection activeCell="H20" sqref="H20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+B37</f>
        <v>80.475382003395623</v>
      </c>
      <c r="I3" s="53">
        <v>70</v>
      </c>
      <c r="J3" s="53">
        <v>150</v>
      </c>
      <c r="K3" s="53">
        <v>110</v>
      </c>
      <c r="L3" s="64" t="s">
        <v>9</v>
      </c>
    </row>
    <row r="4" spans="1:13" x14ac:dyDescent="0.25">
      <c r="G4" s="20" t="s">
        <v>10</v>
      </c>
      <c r="H4" s="21">
        <f>+H3/$B$7</f>
        <v>5.0297113752122264</v>
      </c>
      <c r="I4" s="21">
        <f>+I3/$B$7</f>
        <v>4.375</v>
      </c>
      <c r="J4" s="21">
        <f>+J3/$B$7</f>
        <v>9.375</v>
      </c>
      <c r="K4" s="51">
        <f>+K3/$B$7</f>
        <v>6.875</v>
      </c>
    </row>
    <row r="5" spans="1:13" x14ac:dyDescent="0.25">
      <c r="G5" s="20" t="s">
        <v>11</v>
      </c>
      <c r="H5" s="21">
        <f t="shared" ref="H5:J5" si="0">+H4/$B$6</f>
        <v>0.62871392190152831</v>
      </c>
      <c r="I5" s="21">
        <f t="shared" si="0"/>
        <v>0.546875</v>
      </c>
      <c r="J5" s="21">
        <f t="shared" si="0"/>
        <v>1.171875</v>
      </c>
      <c r="K5" s="51">
        <f t="shared" ref="K5" si="1">+K4/$B$6</f>
        <v>0.859375</v>
      </c>
    </row>
    <row r="6" spans="1:13" x14ac:dyDescent="0.25">
      <c r="A6" s="4" t="s">
        <v>12</v>
      </c>
      <c r="B6" s="5">
        <v>8</v>
      </c>
      <c r="C6" s="6" t="s">
        <v>13</v>
      </c>
      <c r="D6" s="7"/>
      <c r="G6" s="8" t="s">
        <v>14</v>
      </c>
      <c r="H6" s="17">
        <f>+$B$33*H3</f>
        <v>28166.383701188468</v>
      </c>
      <c r="I6" s="17">
        <f>+$B$33*I3</f>
        <v>24500</v>
      </c>
      <c r="J6" s="17">
        <f>+$B$33*J3</f>
        <v>52500</v>
      </c>
      <c r="K6" s="49">
        <f>+$B$33*K3</f>
        <v>38500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4740</v>
      </c>
      <c r="I7" s="16">
        <f t="shared" si="2"/>
        <v>4740</v>
      </c>
      <c r="J7" s="16">
        <f t="shared" si="2"/>
        <v>4740</v>
      </c>
      <c r="K7" s="48">
        <f t="shared" si="2"/>
        <v>4740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+$B$31*H3</f>
        <v>23426.383701188468</v>
      </c>
      <c r="I8" s="17">
        <f>+$B$31*I3</f>
        <v>20377</v>
      </c>
      <c r="J8" s="17">
        <f>+$B$31*J3</f>
        <v>43665</v>
      </c>
      <c r="K8" s="49">
        <f>+$B$31*K3</f>
        <v>32021.000000000004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28166.383701188468</v>
      </c>
      <c r="I9" s="16">
        <f t="shared" si="3"/>
        <v>25117</v>
      </c>
      <c r="J9" s="16">
        <f t="shared" si="3"/>
        <v>48405</v>
      </c>
      <c r="K9" s="48">
        <f t="shared" ref="K9" si="4">+K8+K7</f>
        <v>36761</v>
      </c>
    </row>
    <row r="10" spans="1:13" x14ac:dyDescent="0.25">
      <c r="A10" s="9"/>
      <c r="B10" s="14">
        <f>(+B6-5)*D10*B7</f>
        <v>1200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-617</v>
      </c>
      <c r="J10" s="16">
        <f>+J6-J9</f>
        <v>4095</v>
      </c>
      <c r="K10" s="48">
        <f>+K6-K9</f>
        <v>1739</v>
      </c>
    </row>
    <row r="11" spans="1:13" x14ac:dyDescent="0.25">
      <c r="A11" s="9"/>
      <c r="B11" s="14">
        <f>+SUM(B8:B10)</f>
        <v>4240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204.75</v>
      </c>
      <c r="K11" s="50">
        <f t="shared" ref="K11" si="6">+IF(K10&gt;0,K10*0.05,0)</f>
        <v>86.95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-617</v>
      </c>
      <c r="J12" s="16">
        <f t="shared" si="7"/>
        <v>3890.25</v>
      </c>
      <c r="K12" s="48">
        <f t="shared" ref="K12" si="8">+K10-K11</f>
        <v>1652.05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+H12/($H$18+$H$19)+$H$28</f>
        <v>704.15959252971174</v>
      </c>
      <c r="I13" s="16">
        <f>+I12/($H$18+$H$19)+$H$28</f>
        <v>688.73459252971179</v>
      </c>
      <c r="J13" s="16">
        <f>+J12/($H$18+$H$19)+$H$28</f>
        <v>801.41584252971177</v>
      </c>
      <c r="K13" s="48">
        <f>+K12/($H$18+$H$19)+$H$28</f>
        <v>745.46084252971173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(H13/$H$28)-1</f>
        <v>0</v>
      </c>
      <c r="I14" s="28">
        <f>(I13/$H$28)-1</f>
        <v>-2.1905545509342872E-2</v>
      </c>
      <c r="J14" s="28">
        <f>(J13/$H$28)-1</f>
        <v>0.13811677215189877</v>
      </c>
      <c r="K14" s="52">
        <f t="shared" ref="K14" si="9">(K13/$H$28)-1</f>
        <v>5.8653251959011499E-2</v>
      </c>
      <c r="L14" s="29"/>
    </row>
    <row r="15" spans="1:13" x14ac:dyDescent="0.25">
      <c r="A15" s="9"/>
      <c r="B15" s="18">
        <v>500</v>
      </c>
      <c r="C15" s="11" t="s">
        <v>30</v>
      </c>
      <c r="D15" s="12"/>
    </row>
    <row r="16" spans="1:13" x14ac:dyDescent="0.25">
      <c r="A16" s="22"/>
      <c r="B16" s="23">
        <f>+SUM(B11:B15)</f>
        <v>4740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80.475382003395623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8</v>
      </c>
    </row>
    <row r="19" spans="1:8" x14ac:dyDescent="0.25">
      <c r="A19" s="26" t="s">
        <v>37</v>
      </c>
      <c r="B19" s="74">
        <f>IF(D19&gt;0.001,D19*E19,0)</f>
        <v>94.5</v>
      </c>
      <c r="C19" s="65" t="s">
        <v>69</v>
      </c>
      <c r="D19" s="27">
        <v>1890</v>
      </c>
      <c r="E19" s="71">
        <f>100/2000</f>
        <v>0.05</v>
      </c>
      <c r="G19" s="33" t="s">
        <v>38</v>
      </c>
      <c r="H19" s="19">
        <v>32</v>
      </c>
    </row>
    <row r="20" spans="1:8" x14ac:dyDescent="0.25">
      <c r="A20" s="30"/>
      <c r="B20" s="73">
        <f>IF(D20&gt;0.001,D20*E20,0)</f>
        <v>10</v>
      </c>
      <c r="C20" s="66" t="s">
        <v>70</v>
      </c>
      <c r="D20" s="70">
        <v>10</v>
      </c>
      <c r="E20" s="72">
        <v>1</v>
      </c>
      <c r="G20" s="33" t="s">
        <v>39</v>
      </c>
      <c r="H20" s="16">
        <f>+H8</f>
        <v>23426.383701188468</v>
      </c>
    </row>
    <row r="21" spans="1:8" x14ac:dyDescent="0.25">
      <c r="A21" s="30"/>
      <c r="B21" s="73">
        <f t="shared" ref="B21:B25" si="10">IF(D21&gt;0.001,D21*E21,0)</f>
        <v>71.599999999999994</v>
      </c>
      <c r="C21" s="66" t="s">
        <v>71</v>
      </c>
      <c r="D21" s="70">
        <v>71.599999999999994</v>
      </c>
      <c r="E21" s="72">
        <v>1</v>
      </c>
      <c r="G21" s="33"/>
      <c r="H21" s="16"/>
    </row>
    <row r="22" spans="1:8" x14ac:dyDescent="0.25">
      <c r="A22" s="30"/>
      <c r="B22" s="73">
        <f t="shared" si="10"/>
        <v>5</v>
      </c>
      <c r="C22" s="66" t="s">
        <v>72</v>
      </c>
      <c r="D22" s="70">
        <v>2.5</v>
      </c>
      <c r="E22" s="72">
        <v>2</v>
      </c>
      <c r="G22" s="33"/>
      <c r="H22" s="16"/>
    </row>
    <row r="23" spans="1:8" x14ac:dyDescent="0.25">
      <c r="A23" s="30"/>
      <c r="B23" s="73">
        <f t="shared" si="10"/>
        <v>40</v>
      </c>
      <c r="C23" s="66" t="s">
        <v>75</v>
      </c>
      <c r="D23" s="70">
        <v>40</v>
      </c>
      <c r="E23" s="72">
        <v>1</v>
      </c>
      <c r="G23" s="33"/>
      <c r="H23" s="16"/>
    </row>
    <row r="24" spans="1:8" x14ac:dyDescent="0.25">
      <c r="A24" s="30"/>
      <c r="B24" s="73">
        <f t="shared" si="10"/>
        <v>15</v>
      </c>
      <c r="C24" s="66" t="s">
        <v>73</v>
      </c>
      <c r="D24" s="70">
        <v>15</v>
      </c>
      <c r="E24" s="72">
        <v>1</v>
      </c>
      <c r="G24" s="33"/>
      <c r="H24" s="16"/>
    </row>
    <row r="25" spans="1:8" x14ac:dyDescent="0.25">
      <c r="A25" s="30"/>
      <c r="B25" s="73">
        <f t="shared" si="10"/>
        <v>0</v>
      </c>
      <c r="C25" s="66"/>
      <c r="D25" s="70">
        <v>0</v>
      </c>
      <c r="E25" s="72">
        <v>0</v>
      </c>
      <c r="G25" s="33"/>
      <c r="H25" s="16"/>
    </row>
    <row r="26" spans="1:8" x14ac:dyDescent="0.25">
      <c r="A26" s="30"/>
      <c r="B26" s="73">
        <f>IF(D26&gt;0.001,D26*E26,0)</f>
        <v>0</v>
      </c>
      <c r="C26" s="66"/>
      <c r="D26" s="70">
        <v>0</v>
      </c>
      <c r="E26" s="72">
        <v>0</v>
      </c>
      <c r="G26" s="33" t="s">
        <v>12</v>
      </c>
      <c r="H26" s="16">
        <f>+$B$16</f>
        <v>4740</v>
      </c>
    </row>
    <row r="27" spans="1:8" x14ac:dyDescent="0.25">
      <c r="A27" s="30"/>
      <c r="B27" s="73">
        <f>IF(D27&gt;0.001,D27*E27,0)</f>
        <v>0</v>
      </c>
      <c r="C27" s="66"/>
      <c r="D27" s="18">
        <v>0</v>
      </c>
      <c r="E27" s="72">
        <v>0</v>
      </c>
      <c r="G27" s="33" t="s">
        <v>40</v>
      </c>
      <c r="H27" s="16">
        <f>+H26+H20</f>
        <v>28166.383701188468</v>
      </c>
    </row>
    <row r="28" spans="1:8" x14ac:dyDescent="0.25">
      <c r="A28" s="30"/>
      <c r="B28" s="31">
        <v>0.1</v>
      </c>
      <c r="C28" s="66" t="s">
        <v>41</v>
      </c>
      <c r="D28" s="66"/>
      <c r="E28" s="32"/>
      <c r="G28" s="33" t="s">
        <v>42</v>
      </c>
      <c r="H28" s="17">
        <f>+H27/(H19+H18)</f>
        <v>704.15959252971174</v>
      </c>
    </row>
    <row r="29" spans="1:8" x14ac:dyDescent="0.25">
      <c r="A29" s="30"/>
      <c r="B29" s="31">
        <v>0</v>
      </c>
      <c r="C29" s="66" t="s">
        <v>43</v>
      </c>
      <c r="D29" s="66"/>
      <c r="E29" s="32"/>
    </row>
    <row r="30" spans="1:8" x14ac:dyDescent="0.25">
      <c r="A30" s="30"/>
      <c r="B30" s="18">
        <v>20</v>
      </c>
      <c r="C30" s="66" t="s">
        <v>44</v>
      </c>
      <c r="D30" s="66"/>
      <c r="E30" s="32"/>
      <c r="G30" t="s">
        <v>45</v>
      </c>
    </row>
    <row r="31" spans="1:8" x14ac:dyDescent="0.25">
      <c r="A31" s="35"/>
      <c r="B31" s="36">
        <f>+B19+(B33*B28)+(B29*B33)+B30+B20+B26+B27+B21+B22+B23+B24+B25</f>
        <v>291.10000000000002</v>
      </c>
      <c r="C31" s="67" t="s">
        <v>37</v>
      </c>
      <c r="D31" s="68"/>
      <c r="E31" s="69"/>
      <c r="G31" t="s">
        <v>46</v>
      </c>
    </row>
    <row r="32" spans="1:8" x14ac:dyDescent="0.25">
      <c r="G32" t="s">
        <v>47</v>
      </c>
    </row>
    <row r="33" spans="1:7" x14ac:dyDescent="0.25">
      <c r="A33" s="37" t="s">
        <v>48</v>
      </c>
      <c r="B33" s="38">
        <v>350</v>
      </c>
      <c r="C33" s="76" t="s">
        <v>49</v>
      </c>
      <c r="D33" s="77"/>
      <c r="E33" s="78"/>
      <c r="G33" t="s">
        <v>50</v>
      </c>
    </row>
    <row r="34" spans="1:7" x14ac:dyDescent="0.25">
      <c r="B34" t="s">
        <v>74</v>
      </c>
      <c r="G34" t="s">
        <v>51</v>
      </c>
    </row>
    <row r="35" spans="1:7" x14ac:dyDescent="0.25">
      <c r="A35" s="39" t="s">
        <v>52</v>
      </c>
      <c r="B35" s="40">
        <f>+B16</f>
        <v>4740</v>
      </c>
      <c r="C35" s="41" t="s">
        <v>12</v>
      </c>
    </row>
    <row r="36" spans="1:7" x14ac:dyDescent="0.25">
      <c r="A36" s="42" t="s">
        <v>53</v>
      </c>
      <c r="B36" s="43">
        <f>+B33-B31</f>
        <v>58.899999999999977</v>
      </c>
      <c r="C36" s="44" t="s">
        <v>54</v>
      </c>
    </row>
    <row r="37" spans="1:7" x14ac:dyDescent="0.25">
      <c r="A37" s="45"/>
      <c r="B37" s="75">
        <f>+B35/B36</f>
        <v>80.475382003395623</v>
      </c>
      <c r="C37" s="46" t="s">
        <v>55</v>
      </c>
    </row>
    <row r="39" spans="1:7" x14ac:dyDescent="0.25">
      <c r="A39" t="s">
        <v>56</v>
      </c>
    </row>
    <row r="40" spans="1:7" x14ac:dyDescent="0.25">
      <c r="A40" t="s">
        <v>57</v>
      </c>
    </row>
    <row r="41" spans="1:7" x14ac:dyDescent="0.25">
      <c r="A41" t="s">
        <v>58</v>
      </c>
    </row>
    <row r="43" spans="1:7" x14ac:dyDescent="0.25">
      <c r="A43" t="s">
        <v>59</v>
      </c>
    </row>
  </sheetData>
  <mergeCells count="1">
    <mergeCell ref="C33:E3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Veronica</cp:lastModifiedBy>
  <cp:revision/>
  <dcterms:created xsi:type="dcterms:W3CDTF">2021-01-12T19:33:14Z</dcterms:created>
  <dcterms:modified xsi:type="dcterms:W3CDTF">2021-07-05T19:44:34Z</dcterms:modified>
  <cp:category/>
  <cp:contentStatus/>
</cp:coreProperties>
</file>