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usuario\Documents\victoria\GDP\"/>
    </mc:Choice>
  </mc:AlternateContent>
  <bookViews>
    <workbookView xWindow="0" yWindow="0" windowWidth="20490" windowHeight="7650"/>
  </bookViews>
  <sheets>
    <sheet name="Cálculo" sheetId="1" r:id="rId1"/>
    <sheet name="Just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18" i="1"/>
  <c r="B30" i="1"/>
  <c r="B24" i="1"/>
  <c r="B23" i="1"/>
  <c r="B22" i="1"/>
  <c r="B25" i="1"/>
  <c r="B26" i="1"/>
  <c r="B19" i="1"/>
  <c r="B20" i="1"/>
  <c r="B21" i="1"/>
  <c r="B8" i="1" l="1"/>
  <c r="B35" i="1" l="1"/>
  <c r="K4" i="1"/>
  <c r="K5" i="1" s="1"/>
  <c r="K6" i="1"/>
  <c r="B10" i="1" l="1"/>
  <c r="B9" i="1"/>
  <c r="B11" i="1" l="1"/>
  <c r="B16" i="1" s="1"/>
  <c r="I7" i="1" s="1"/>
  <c r="K8" i="1"/>
  <c r="J7" i="1" l="1"/>
  <c r="B34" i="1"/>
  <c r="B36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6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4" i="1"/>
  <c r="J5" i="1" s="1"/>
  <c r="H9" i="1"/>
  <c r="H10" i="1" s="1"/>
  <c r="H11" i="1" s="1"/>
  <c r="H12" i="1" s="1"/>
  <c r="H13" i="1" s="1"/>
  <c r="H14" i="1" s="1"/>
  <c r="J13" i="1" l="1"/>
  <c r="J14" i="1" s="1"/>
  <c r="K13" i="1"/>
  <c r="K14" i="1" s="1"/>
  <c r="I11" i="1"/>
  <c r="I12" i="1" s="1"/>
  <c r="I13" i="1" s="1"/>
  <c r="I14" i="1" s="1"/>
</calcChain>
</file>

<file path=xl/sharedStrings.xml><?xml version="1.0" encoding="utf-8"?>
<sst xmlns="http://schemas.openxmlformats.org/spreadsheetml/2006/main" count="88" uniqueCount="83">
  <si>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</si>
  <si>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</si>
  <si>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</si>
  <si>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</si>
  <si>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</si>
  <si>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</si>
  <si>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</si>
  <si>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</si>
  <si>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</si>
  <si>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</si>
  <si>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</si>
  <si>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</si>
  <si>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</si>
  <si>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</si>
  <si>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</si>
  <si>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</si>
  <si>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</si>
  <si>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</si>
  <si>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</si>
  <si>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</si>
  <si>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</si>
  <si>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</si>
  <si>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</si>
  <si>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</si>
  <si>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</si>
  <si>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</si>
  <si>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</si>
  <si>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</si>
  <si>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</si>
  <si>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</si>
  <si>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</si>
  <si>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</si>
  <si>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</si>
  <si>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</si>
  <si>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</si>
  <si>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</si>
  <si>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</si>
  <si>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</si>
  <si>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</si>
  <si>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</si>
  <si>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</si>
  <si>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</si>
  <si>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</si>
  <si>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</si>
  <si>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</si>
  <si>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</si>
  <si>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</si>
  <si>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</si>
  <si>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</si>
  <si>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</si>
  <si>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</si>
  <si>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</si>
  <si>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</si>
  <si>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</si>
  <si>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</si>
  <si>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</si>
  <si>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</si>
  <si>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</si>
  <si>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</si>
  <si>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</si>
  <si>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</si>
  <si>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</si>
  <si>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</si>
  <si>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</si>
  <si>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</si>
  <si>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</si>
  <si>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</si>
  <si>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</si>
  <si>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</si>
  <si>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Vellon</t>
  </si>
  <si>
    <t>Barniz</t>
  </si>
  <si>
    <t>Tornillos</t>
  </si>
  <si>
    <t>Telas</t>
  </si>
  <si>
    <t>Patas de madera</t>
  </si>
  <si>
    <t>Madera</t>
  </si>
  <si>
    <t>Neumatico</t>
  </si>
  <si>
    <t>Pegamento</t>
  </si>
  <si>
    <t>Elegimos este objetivo porque creemos firmemente en la capacidad de cada uno de los que forma parte de este proyecto. Ademas, nuestro producto es innovador y posee las caracteristicas necesarias para generar grandes y buenas ventas.</t>
  </si>
  <si>
    <t>Para alcanzar las ventas propuestas contamos con gerentes y colaboradores capaces de realizarlas, sobre todo dentro del area marketing.</t>
  </si>
  <si>
    <t>Dentro del area de produccion se encuentran las personas necesarias para realizar el circuito productivo del producto y, a su vez, cuentan con las herramientas y la capacidad necesarias para terminarlo en el tiempo especificado anteriormente.</t>
  </si>
  <si>
    <t>El monto del capital inicial fue elegido en valor de cubrir los gastos que nuestro proyecto genera al comienzo de su produccion.</t>
  </si>
  <si>
    <t>Elegimos vender esa cantidad para disminuir el monto unitario de cada accion y, asi, convencer  de una mejor manera a los posibles accionistas de nuestro proyecto.</t>
  </si>
  <si>
    <t>En un principio optaremos por reinvertir en el modulo de post-rueda, ya que creemos necesario dirigir todas nuestras posibles ganancias a la primera gran tanda de produccion de nuestro producto.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</si>
</sst>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19" workbookViewId="0">
      <selection activeCell="H27" sqref="H27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+B36</f>
        <v>17.868613138686133</v>
      </c>
      <c r="I3" s="53">
        <v>20</v>
      </c>
      <c r="J3" s="53">
        <v>30</v>
      </c>
      <c r="K3" s="53">
        <v>50</v>
      </c>
      <c r="L3" s="64" t="s">
        <v>9</v>
      </c>
    </row>
    <row r="4" spans="1:13" x14ac:dyDescent="0.25">
      <c r="G4" s="20" t="s">
        <v>10</v>
      </c>
      <c r="H4" s="21">
        <f>+H3/$B$7</f>
        <v>1.1167883211678833</v>
      </c>
      <c r="I4" s="21">
        <f>+I3/$B$7</f>
        <v>1.25</v>
      </c>
      <c r="J4" s="21">
        <f>+J3/$B$7</f>
        <v>1.875</v>
      </c>
      <c r="K4" s="51">
        <f>+K3/$B$7</f>
        <v>3.125</v>
      </c>
    </row>
    <row r="5" spans="1:13" x14ac:dyDescent="0.25">
      <c r="G5" s="20" t="s">
        <v>11</v>
      </c>
      <c r="H5" s="21">
        <f t="shared" ref="H5:J5" si="0">+H4/$B$6</f>
        <v>3.9885297184567257E-2</v>
      </c>
      <c r="I5" s="21">
        <f t="shared" si="0"/>
        <v>4.4642857142857144E-2</v>
      </c>
      <c r="J5" s="21">
        <f t="shared" si="0"/>
        <v>6.6964285714285712E-2</v>
      </c>
      <c r="K5" s="51">
        <f t="shared" ref="K5" si="1">+K4/$B$6</f>
        <v>0.11160714285714286</v>
      </c>
    </row>
    <row r="6" spans="1:13" x14ac:dyDescent="0.25">
      <c r="A6" s="4" t="s">
        <v>12</v>
      </c>
      <c r="B6" s="5">
        <v>28</v>
      </c>
      <c r="C6" s="6" t="s">
        <v>13</v>
      </c>
      <c r="D6" s="7"/>
      <c r="G6" s="8" t="s">
        <v>14</v>
      </c>
      <c r="H6" s="17">
        <f>+$B$32*H3</f>
        <v>39310.948905109493</v>
      </c>
      <c r="I6" s="17">
        <f>+$B$32*I3</f>
        <v>44000</v>
      </c>
      <c r="J6" s="17">
        <f>+$B$32*J3</f>
        <v>66000</v>
      </c>
      <c r="K6" s="49">
        <f>+$B$32*K3</f>
        <v>110000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12240</v>
      </c>
      <c r="I7" s="16">
        <f t="shared" si="2"/>
        <v>12240</v>
      </c>
      <c r="J7" s="16">
        <f t="shared" si="2"/>
        <v>12240</v>
      </c>
      <c r="K7" s="48">
        <f t="shared" si="2"/>
        <v>12240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+$B$30*H3</f>
        <v>27070.94890510949</v>
      </c>
      <c r="I8" s="17">
        <f>+$B$30*I3</f>
        <v>30300</v>
      </c>
      <c r="J8" s="17">
        <f>+$B$30*J3</f>
        <v>45450</v>
      </c>
      <c r="K8" s="49">
        <f>+$B$30*K3</f>
        <v>75750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39310.948905109486</v>
      </c>
      <c r="I9" s="16">
        <f t="shared" si="3"/>
        <v>42540</v>
      </c>
      <c r="J9" s="16">
        <f t="shared" si="3"/>
        <v>57690</v>
      </c>
      <c r="K9" s="48">
        <f t="shared" ref="K9" si="4">+K8+K7</f>
        <v>87990</v>
      </c>
    </row>
    <row r="10" spans="1:13" x14ac:dyDescent="0.25">
      <c r="A10" s="9"/>
      <c r="B10" s="14">
        <f>(+B6-5)*D10*B7</f>
        <v>9200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1460</v>
      </c>
      <c r="J10" s="16">
        <f>+J6-J9</f>
        <v>8310</v>
      </c>
      <c r="K10" s="48">
        <f>+K6-K9</f>
        <v>22010</v>
      </c>
    </row>
    <row r="11" spans="1:13" x14ac:dyDescent="0.25">
      <c r="A11" s="9"/>
      <c r="B11" s="14">
        <f>+SUM(B8:B10)</f>
        <v>12240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73</v>
      </c>
      <c r="J11" s="19">
        <f t="shared" si="5"/>
        <v>415.5</v>
      </c>
      <c r="K11" s="50">
        <f t="shared" ref="K11" si="6">+IF(K10&gt;0,K10*0.05,0)</f>
        <v>1100.5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1387</v>
      </c>
      <c r="J12" s="16">
        <f t="shared" si="7"/>
        <v>7894.5</v>
      </c>
      <c r="K12" s="48">
        <f t="shared" ref="K12" si="8">+K10-K11</f>
        <v>20909.5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+H12/($H$18+$H$19)+$H$27</f>
        <v>623.98331595411878</v>
      </c>
      <c r="I13" s="16">
        <f>+I12/($H$18+$H$19)+$H$27</f>
        <v>645.99918896999179</v>
      </c>
      <c r="J13" s="16">
        <f>+J12/($H$18+$H$19)+$H$27</f>
        <v>749.29283976364263</v>
      </c>
      <c r="K13" s="48">
        <f>+K12/($H$18+$H$19)+$H$27</f>
        <v>955.8801413509442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(H13/$H$27)-1</f>
        <v>0</v>
      </c>
      <c r="I14" s="28">
        <f>(I13/$H$27)-1</f>
        <v>3.5282791146761694E-2</v>
      </c>
      <c r="J14" s="28">
        <f>(J13/$H$27)-1</f>
        <v>0.20082191399286997</v>
      </c>
      <c r="K14" s="52">
        <f t="shared" ref="K14" si="9">(K13/$H$27)-1</f>
        <v>0.5319001596850863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12240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17.868613138686133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28</v>
      </c>
    </row>
    <row r="19" spans="1:8" x14ac:dyDescent="0.25">
      <c r="A19" s="26" t="s">
        <v>37</v>
      </c>
      <c r="B19" s="74">
        <f>IF(D19&gt;0.001,D19*E19,0)</f>
        <v>30</v>
      </c>
      <c r="C19" s="65" t="s">
        <v>69</v>
      </c>
      <c r="D19" s="27">
        <v>30</v>
      </c>
      <c r="E19" s="71">
        <v>1</v>
      </c>
      <c r="G19" s="33" t="s">
        <v>38</v>
      </c>
      <c r="H19" s="19">
        <v>35</v>
      </c>
    </row>
    <row r="20" spans="1:8" x14ac:dyDescent="0.25">
      <c r="A20" s="30"/>
      <c r="B20" s="73">
        <f>IF(D20&gt;0.001,D20*E20,0)</f>
        <v>40</v>
      </c>
      <c r="C20" s="66" t="s">
        <v>70</v>
      </c>
      <c r="D20" s="70">
        <v>40</v>
      </c>
      <c r="E20" s="72">
        <v>1</v>
      </c>
      <c r="G20" s="33" t="s">
        <v>39</v>
      </c>
      <c r="H20" s="16">
        <f>+H8</f>
        <v>27070.94890510949</v>
      </c>
    </row>
    <row r="21" spans="1:8" x14ac:dyDescent="0.25">
      <c r="A21" s="30"/>
      <c r="B21" s="73">
        <f>IF(D21&gt;0.001,D21*E21,0)</f>
        <v>835</v>
      </c>
      <c r="C21" s="66" t="s">
        <v>72</v>
      </c>
      <c r="D21" s="70">
        <v>835</v>
      </c>
      <c r="E21" s="72">
        <v>1</v>
      </c>
      <c r="G21" s="33" t="s">
        <v>12</v>
      </c>
      <c r="H21" s="16">
        <f>+$B$16</f>
        <v>12240</v>
      </c>
    </row>
    <row r="22" spans="1:8" x14ac:dyDescent="0.25">
      <c r="A22" s="30"/>
      <c r="B22" s="73">
        <f t="shared" ref="B22:B26" si="10">IF(D22&gt;0.001,D22*E22,0)</f>
        <v>50</v>
      </c>
      <c r="C22" s="66" t="s">
        <v>71</v>
      </c>
      <c r="D22" s="70">
        <v>50</v>
      </c>
      <c r="E22" s="72">
        <v>1</v>
      </c>
      <c r="G22" s="33"/>
      <c r="H22" s="16"/>
    </row>
    <row r="23" spans="1:8" x14ac:dyDescent="0.25">
      <c r="A23" s="30"/>
      <c r="B23" s="73">
        <f t="shared" si="10"/>
        <v>90</v>
      </c>
      <c r="C23" s="66" t="s">
        <v>73</v>
      </c>
      <c r="D23" s="70">
        <v>30</v>
      </c>
      <c r="E23" s="72">
        <v>3</v>
      </c>
      <c r="G23" s="33"/>
      <c r="H23" s="16"/>
    </row>
    <row r="24" spans="1:8" x14ac:dyDescent="0.25">
      <c r="A24" s="30"/>
      <c r="B24" s="73">
        <f t="shared" si="10"/>
        <v>50</v>
      </c>
      <c r="C24" s="66" t="s">
        <v>75</v>
      </c>
      <c r="D24" s="70">
        <v>50</v>
      </c>
      <c r="E24" s="72">
        <v>1</v>
      </c>
      <c r="G24" s="33"/>
      <c r="H24" s="16"/>
    </row>
    <row r="25" spans="1:8" x14ac:dyDescent="0.25">
      <c r="A25" s="30"/>
      <c r="B25" s="73">
        <f t="shared" si="10"/>
        <v>300</v>
      </c>
      <c r="C25" s="66" t="s">
        <v>74</v>
      </c>
      <c r="D25" s="70">
        <v>300</v>
      </c>
      <c r="E25" s="72">
        <v>1</v>
      </c>
      <c r="G25" s="33"/>
      <c r="H25" s="16"/>
    </row>
    <row r="26" spans="1:8" x14ac:dyDescent="0.25">
      <c r="A26" s="30"/>
      <c r="B26" s="73">
        <f t="shared" si="10"/>
        <v>120</v>
      </c>
      <c r="C26" s="66" t="s">
        <v>76</v>
      </c>
      <c r="D26" s="70">
        <v>120</v>
      </c>
      <c r="E26" s="72">
        <v>1</v>
      </c>
      <c r="G26" s="33" t="s">
        <v>40</v>
      </c>
      <c r="H26" s="16">
        <f>+H21+H20</f>
        <v>39310.948905109486</v>
      </c>
    </row>
    <row r="27" spans="1:8" x14ac:dyDescent="0.25">
      <c r="A27" s="30"/>
      <c r="B27" s="31">
        <v>0</v>
      </c>
      <c r="C27" s="66" t="s">
        <v>41</v>
      </c>
      <c r="D27" s="66"/>
      <c r="E27" s="32"/>
      <c r="G27" s="33" t="s">
        <v>42</v>
      </c>
      <c r="H27" s="17">
        <f>+H26/(H19+H18)</f>
        <v>623.98331595411878</v>
      </c>
    </row>
    <row r="28" spans="1:8" x14ac:dyDescent="0.25">
      <c r="A28" s="30"/>
      <c r="B28" s="31">
        <v>0</v>
      </c>
      <c r="C28" s="66" t="s">
        <v>43</v>
      </c>
      <c r="D28" s="66"/>
      <c r="E28" s="32"/>
    </row>
    <row r="29" spans="1:8" x14ac:dyDescent="0.25">
      <c r="A29" s="30"/>
      <c r="B29" s="18">
        <v>0</v>
      </c>
      <c r="C29" s="66" t="s">
        <v>44</v>
      </c>
      <c r="D29" s="66"/>
      <c r="E29" s="32"/>
      <c r="G29" t="s">
        <v>45</v>
      </c>
    </row>
    <row r="30" spans="1:8" x14ac:dyDescent="0.25">
      <c r="A30" s="35"/>
      <c r="B30" s="36">
        <f>+B19+(B32*B27)+(B28*B32)+B29+B20+B21+B22+B23+B24+B25+B26</f>
        <v>1515</v>
      </c>
      <c r="C30" s="67" t="s">
        <v>37</v>
      </c>
      <c r="D30" s="68"/>
      <c r="E30" s="69"/>
      <c r="G30" t="s">
        <v>46</v>
      </c>
    </row>
    <row r="31" spans="1:8" x14ac:dyDescent="0.25">
      <c r="G31" t="s">
        <v>47</v>
      </c>
    </row>
    <row r="32" spans="1:8" x14ac:dyDescent="0.25">
      <c r="A32" s="37" t="s">
        <v>48</v>
      </c>
      <c r="B32" s="38">
        <v>2200</v>
      </c>
      <c r="C32" s="76" t="s">
        <v>49</v>
      </c>
      <c r="D32" s="77"/>
      <c r="E32" s="78"/>
      <c r="G32" t="s">
        <v>50</v>
      </c>
    </row>
    <row r="33" spans="1:7" x14ac:dyDescent="0.25">
      <c r="G33" t="s">
        <v>51</v>
      </c>
    </row>
    <row r="34" spans="1:7" x14ac:dyDescent="0.25">
      <c r="A34" s="39" t="s">
        <v>52</v>
      </c>
      <c r="B34" s="40">
        <f>+B16</f>
        <v>12240</v>
      </c>
      <c r="C34" s="41" t="s">
        <v>12</v>
      </c>
    </row>
    <row r="35" spans="1:7" x14ac:dyDescent="0.25">
      <c r="A35" s="42" t="s">
        <v>53</v>
      </c>
      <c r="B35" s="43">
        <f>+B32-B30</f>
        <v>685</v>
      </c>
      <c r="C35" s="44" t="s">
        <v>54</v>
      </c>
    </row>
    <row r="36" spans="1:7" x14ac:dyDescent="0.25">
      <c r="A36" s="45"/>
      <c r="B36" s="75">
        <f>+B34/B35</f>
        <v>17.868613138686133</v>
      </c>
      <c r="C36" s="46" t="s">
        <v>55</v>
      </c>
    </row>
    <row r="38" spans="1:7" x14ac:dyDescent="0.25">
      <c r="A38" t="s">
        <v>56</v>
      </c>
    </row>
    <row r="39" spans="1:7" x14ac:dyDescent="0.25">
      <c r="A39" t="s">
        <v>57</v>
      </c>
    </row>
    <row r="40" spans="1:7" x14ac:dyDescent="0.25">
      <c r="A40" t="s">
        <v>58</v>
      </c>
    </row>
    <row r="42" spans="1:7" x14ac:dyDescent="0.25">
      <c r="A42" t="s">
        <v>59</v>
      </c>
    </row>
  </sheetData>
  <mergeCells count="1">
    <mergeCell ref="C32:E32"/>
  </mergeCells>
  <pageMargins left="0.7" right="0.7" top="0.75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0" sqref="B10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 t="s">
        <v>77</v>
      </c>
    </row>
    <row r="3" spans="1:3" ht="45" x14ac:dyDescent="0.25">
      <c r="A3" s="80"/>
      <c r="B3" s="59" t="s">
        <v>64</v>
      </c>
      <c r="C3" s="60" t="s">
        <v>78</v>
      </c>
    </row>
    <row r="4" spans="1:3" ht="90" x14ac:dyDescent="0.25">
      <c r="A4" s="81"/>
      <c r="B4" s="57" t="s">
        <v>65</v>
      </c>
      <c r="C4" s="58" t="s">
        <v>79</v>
      </c>
    </row>
    <row r="5" spans="1:3" ht="45" x14ac:dyDescent="0.25">
      <c r="A5" s="79" t="s">
        <v>32</v>
      </c>
      <c r="B5" s="55" t="s">
        <v>66</v>
      </c>
      <c r="C5" s="56" t="s">
        <v>80</v>
      </c>
    </row>
    <row r="6" spans="1:3" ht="60" x14ac:dyDescent="0.25">
      <c r="A6" s="80"/>
      <c r="B6" s="59" t="s">
        <v>67</v>
      </c>
      <c r="C6" s="60" t="s">
        <v>81</v>
      </c>
    </row>
    <row r="7" spans="1:3" ht="75" x14ac:dyDescent="0.25">
      <c r="A7" s="81"/>
      <c r="B7" s="57" t="s">
        <v>68</v>
      </c>
      <c r="C7" s="58" t="s">
        <v>82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cp:revision/>
  <cp:lastPrinted>2021-06-18T21:15:30Z</cp:lastPrinted>
  <dcterms:created xsi:type="dcterms:W3CDTF">2021-01-12T19:33:14Z</dcterms:created>
  <dcterms:modified xsi:type="dcterms:W3CDTF">2021-06-19T01:04:23Z</dcterms:modified>
  <cp:category/>
  <cp:contentStatus/>
</cp:coreProperties>
</file>