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legio Siglo XXI\Downloads\"/>
    </mc:Choice>
  </mc:AlternateContent>
  <xr:revisionPtr revIDLastSave="0" documentId="8_{A2D629DC-F7ED-4097-AAB9-7F3A40B0F1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<sst xmlns="http://schemas.openxmlformats.org/spreadsheetml/2006/main" count="83" uniqueCount="78">
  <si>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</si>
  <si>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</si>
  <si>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</si>
  <si>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</si>
  <si>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</si>
  <si>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</si>
  <si>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</si>
  <si>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</si>
  <si>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</si>
  <si>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</si>
  <si>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</si>
  <si>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</si>
  <si>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</si>
  <si>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</si>
  <si>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</si>
  <si>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</si>
  <si>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</si>
  <si>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</si>
  <si>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</si>
  <si>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</si>
  <si>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</si>
  <si>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</si>
  <si>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</si>
  <si>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</si>
  <si>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</si>
  <si>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</si>
  <si>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</si>
  <si>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</si>
  <si>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</si>
  <si>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</si>
  <si>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</si>
  <si>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</si>
  <si>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</si>
  <si>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</si>
  <si>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</si>
  <si>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</si>
  <si>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</si>
  <si>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</si>
  <si>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</si>
  <si>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</si>
  <si>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</si>
  <si>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</si>
  <si>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</si>
  <si>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</si>
  <si>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</si>
  <si>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</si>
  <si>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</si>
  <si>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</si>
  <si>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</si>
  <si>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</si>
  <si>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</si>
  <si>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</si>
  <si>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</si>
  <si>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</si>
  <si>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</si>
  <si>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</si>
  <si>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</si>
  <si>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</si>
  <si>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</si>
  <si>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</si>
  <si>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</si>
  <si>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</si>
  <si>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</si>
  <si>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</si>
  <si>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</si>
  <si>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</si>
  <si>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</si>
  <si>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</si>
  <si>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</si>
  <si>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</si>
  <si>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</si>
  <si>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papel fotográfico (costos de este insumo por unidad producida)</t>
  </si>
  <si>
    <t>Insumo 2: papel para packaging (costos de este insumo por unidad producida)</t>
  </si>
  <si>
    <t>Porque nos parece una cantidad razonable a la que podemos llegar y con la cual podemos cubrir costos y obtener ganancias considerables</t>
  </si>
  <si>
    <t>Vamos a hacer publicidades a través de las redes y organizar ferias, además tenemos pensado realizar sorteos para ganar reconocimiento</t>
  </si>
  <si>
    <t>Nuestro producto no es algo que requiera mucho trabajo de producción y nos propusimos un número bastante accesible</t>
  </si>
  <si>
    <t>Es lo calculado para empezar con la producción mínima y poder cubrir costos fijos y variables</t>
  </si>
  <si>
    <t>Porque es el doble de personas que ya participan en el emprendimiento, además porque con esa cantidad las acciones tienen un valor accesible para los interesados en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</si>
</sst>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4" fontId="0" fillId="4" borderId="3" xfId="1" applyNumberFormat="1" applyFont="1" applyFill="1" applyBorder="1" applyProtection="1">
      <protection locked="0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D16" zoomScaleNormal="100" workbookViewId="0">
      <selection activeCell="C26" sqref="C26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x14ac:dyDescent="0.25">
      <c r="C3" s="2" t="s">
        <v>7</v>
      </c>
      <c r="G3" s="8" t="s">
        <v>8</v>
      </c>
      <c r="H3" s="13">
        <f>+B32</f>
        <v>49.935483870967744</v>
      </c>
      <c r="I3" s="52">
        <v>75</v>
      </c>
      <c r="J3" s="52">
        <v>150</v>
      </c>
      <c r="K3" s="52">
        <v>100</v>
      </c>
      <c r="L3" s="63" t="s">
        <v>9</v>
      </c>
    </row>
    <row r="4" spans="1:13" x14ac:dyDescent="0.25">
      <c r="G4" s="20" t="s">
        <v>10</v>
      </c>
      <c r="H4" s="21">
        <f>+H3/$B$7</f>
        <v>3.120967741935484</v>
      </c>
      <c r="I4" s="21">
        <f>+I3/$B$7</f>
        <v>4.6875</v>
      </c>
      <c r="J4" s="21">
        <f>+J3/$B$7</f>
        <v>9.375</v>
      </c>
      <c r="K4" s="50">
        <f>+K3/$B$7</f>
        <v>6.25</v>
      </c>
    </row>
    <row r="5" spans="1:13" x14ac:dyDescent="0.25">
      <c r="G5" s="20" t="s">
        <v>11</v>
      </c>
      <c r="H5" s="21">
        <f t="shared" ref="H5:J5" si="0">+H4/$B$6</f>
        <v>0.34677419354838712</v>
      </c>
      <c r="I5" s="21">
        <f t="shared" si="0"/>
        <v>0.52083333333333337</v>
      </c>
      <c r="J5" s="21">
        <f t="shared" si="0"/>
        <v>1.0416666666666667</v>
      </c>
      <c r="K5" s="50">
        <f t="shared" ref="K5" si="1">+K4/$B$6</f>
        <v>0.69444444444444442</v>
      </c>
    </row>
    <row r="6" spans="1:13" x14ac:dyDescent="0.25">
      <c r="A6" s="4" t="s">
        <v>12</v>
      </c>
      <c r="B6" s="5">
        <v>9</v>
      </c>
      <c r="C6" s="6" t="s">
        <v>13</v>
      </c>
      <c r="D6" s="7"/>
      <c r="G6" s="8" t="s">
        <v>14</v>
      </c>
      <c r="H6" s="17">
        <f>+$B$28*H3</f>
        <v>12483.870967741936</v>
      </c>
      <c r="I6" s="17">
        <f>+$B$28*I3</f>
        <v>18750</v>
      </c>
      <c r="J6" s="17">
        <f>+$B$28*J3</f>
        <v>37500</v>
      </c>
      <c r="K6" s="48">
        <f>+$B$28*K3</f>
        <v>25000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7740</v>
      </c>
      <c r="I7" s="16">
        <f t="shared" si="2"/>
        <v>7740</v>
      </c>
      <c r="J7" s="16">
        <f t="shared" si="2"/>
        <v>7740</v>
      </c>
      <c r="K7" s="47">
        <f t="shared" si="2"/>
        <v>7740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4743.8709677419356</v>
      </c>
      <c r="I8" s="17">
        <f>+$B$26*I3</f>
        <v>7125</v>
      </c>
      <c r="J8" s="17">
        <f>+$B$26*J3</f>
        <v>14250</v>
      </c>
      <c r="K8" s="48">
        <f>+$B$26*K3</f>
        <v>9500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12483.870967741936</v>
      </c>
      <c r="I9" s="16">
        <f t="shared" si="3"/>
        <v>14865</v>
      </c>
      <c r="J9" s="16">
        <f t="shared" si="3"/>
        <v>21990</v>
      </c>
      <c r="K9" s="47">
        <f t="shared" ref="K9" si="4">+K8+K7</f>
        <v>17240</v>
      </c>
    </row>
    <row r="10" spans="1:13" x14ac:dyDescent="0.25">
      <c r="A10" s="9"/>
      <c r="B10" s="14">
        <f>(+B6-5)*D10*B7</f>
        <v>1600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3885</v>
      </c>
      <c r="J10" s="16">
        <f>+J6-J9</f>
        <v>15510</v>
      </c>
      <c r="K10" s="47">
        <f>+K6-K9</f>
        <v>7760</v>
      </c>
    </row>
    <row r="11" spans="1:13" x14ac:dyDescent="0.25">
      <c r="A11" s="9"/>
      <c r="B11" s="14">
        <f>+SUM(B8:B10)</f>
        <v>4640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194.25</v>
      </c>
      <c r="J11" s="19">
        <f t="shared" si="5"/>
        <v>775.5</v>
      </c>
      <c r="K11" s="49">
        <f t="shared" ref="K11" si="6">+IF(K10&gt;0,K10*0.05,0)</f>
        <v>388</v>
      </c>
    </row>
    <row r="12" spans="1:13" x14ac:dyDescent="0.25">
      <c r="A12" s="9"/>
      <c r="B12" s="18">
        <v>1500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3690.75</v>
      </c>
      <c r="J12" s="16">
        <f t="shared" si="7"/>
        <v>14734.5</v>
      </c>
      <c r="K12" s="47">
        <f t="shared" ref="K12" si="8">+K10-K11</f>
        <v>7372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693.54838709677415</v>
      </c>
      <c r="I13" s="16">
        <f>+I12/($H$18+$H$19)+$H$23</f>
        <v>898.59005376344078</v>
      </c>
      <c r="J13" s="16">
        <f>+J12/($H$18+$H$19)+$H$23</f>
        <v>1512.1317204301076</v>
      </c>
      <c r="K13" s="47">
        <f>+K12/($H$18+$H$19)+$H$23</f>
        <v>1103.1039426523298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7">
        <f>(H13/$H$23)-1</f>
        <v>0</v>
      </c>
      <c r="I14" s="27">
        <f>(I13/$H$23)-1</f>
        <v>0.29564147286821707</v>
      </c>
      <c r="J14" s="27">
        <f>(J13/$H$23)-1</f>
        <v>1.1802829457364346</v>
      </c>
      <c r="K14" s="51">
        <f t="shared" ref="K14" si="9">(K13/$H$23)-1</f>
        <v>0.59052196382428956</v>
      </c>
      <c r="L14" s="28"/>
    </row>
    <row r="15" spans="1:13" x14ac:dyDescent="0.25">
      <c r="A15" s="9"/>
      <c r="B15" s="18">
        <v>1600</v>
      </c>
      <c r="C15" s="11" t="s">
        <v>30</v>
      </c>
      <c r="D15" s="12"/>
    </row>
    <row r="16" spans="1:13" x14ac:dyDescent="0.25">
      <c r="A16" s="22"/>
      <c r="B16" s="23">
        <f>+SUM(B11:B15)</f>
        <v>7740</v>
      </c>
      <c r="C16" s="24" t="s">
        <v>31</v>
      </c>
      <c r="D16" s="25"/>
      <c r="G16" t="s">
        <v>32</v>
      </c>
      <c r="J16" s="28"/>
      <c r="K16" s="28"/>
      <c r="L16" s="28"/>
      <c r="M16" s="28"/>
    </row>
    <row r="17" spans="1:8" x14ac:dyDescent="0.25">
      <c r="G17" s="32" t="s">
        <v>33</v>
      </c>
      <c r="H17" s="33">
        <f>+H3</f>
        <v>49.935483870967744</v>
      </c>
    </row>
    <row r="18" spans="1:8" x14ac:dyDescent="0.25">
      <c r="D18" t="s">
        <v>34</v>
      </c>
      <c r="E18" t="s">
        <v>35</v>
      </c>
      <c r="G18" s="32" t="s">
        <v>36</v>
      </c>
      <c r="H18" s="19">
        <f>+$B$6</f>
        <v>9</v>
      </c>
    </row>
    <row r="19" spans="1:8" x14ac:dyDescent="0.25">
      <c r="A19" s="26" t="s">
        <v>37</v>
      </c>
      <c r="B19" s="73">
        <f>IF(D19&gt;0.001,D19*E19,0)</f>
        <v>60</v>
      </c>
      <c r="C19" s="64" t="s">
        <v>71</v>
      </c>
      <c r="D19" s="75">
        <v>12</v>
      </c>
      <c r="E19" s="70">
        <v>5</v>
      </c>
      <c r="G19" s="32" t="s">
        <v>38</v>
      </c>
      <c r="H19" s="19">
        <v>9</v>
      </c>
    </row>
    <row r="20" spans="1:8" x14ac:dyDescent="0.25">
      <c r="A20" s="29"/>
      <c r="B20" s="72">
        <f>IF(D20&gt;0.001,D20*E20,0)</f>
        <v>10</v>
      </c>
      <c r="C20" s="65" t="s">
        <v>72</v>
      </c>
      <c r="D20" s="69">
        <v>5</v>
      </c>
      <c r="E20" s="71">
        <v>2</v>
      </c>
      <c r="G20" s="32" t="s">
        <v>39</v>
      </c>
      <c r="H20" s="16">
        <f>+H8</f>
        <v>4743.8709677419356</v>
      </c>
    </row>
    <row r="21" spans="1:8" x14ac:dyDescent="0.25">
      <c r="A21" s="29"/>
      <c r="B21" s="72">
        <f>IF(D21&gt;0.001,D21*E21,0)</f>
        <v>0</v>
      </c>
      <c r="C21" s="65" t="s">
        <v>40</v>
      </c>
      <c r="D21" s="69">
        <v>0</v>
      </c>
      <c r="E21" s="71">
        <v>0</v>
      </c>
      <c r="G21" s="32" t="s">
        <v>12</v>
      </c>
      <c r="H21" s="16">
        <f>+$B$16</f>
        <v>7740</v>
      </c>
    </row>
    <row r="22" spans="1:8" x14ac:dyDescent="0.25">
      <c r="A22" s="29"/>
      <c r="B22" s="72">
        <f>IF(D22&gt;0.001,D22*E22,0)</f>
        <v>0</v>
      </c>
      <c r="C22" s="65" t="s">
        <v>41</v>
      </c>
      <c r="D22" s="18">
        <v>0</v>
      </c>
      <c r="E22" s="71">
        <v>0</v>
      </c>
      <c r="G22" s="32" t="s">
        <v>42</v>
      </c>
      <c r="H22" s="16">
        <f>+H21+H20</f>
        <v>12483.870967741936</v>
      </c>
    </row>
    <row r="23" spans="1:8" x14ac:dyDescent="0.25">
      <c r="A23" s="29"/>
      <c r="B23" s="30">
        <v>0.1</v>
      </c>
      <c r="C23" s="65" t="s">
        <v>43</v>
      </c>
      <c r="D23" s="65"/>
      <c r="E23" s="31"/>
      <c r="G23" s="32" t="s">
        <v>44</v>
      </c>
      <c r="H23" s="17">
        <f>+H22/(H19+H18)</f>
        <v>693.54838709677415</v>
      </c>
    </row>
    <row r="24" spans="1:8" x14ac:dyDescent="0.25">
      <c r="A24" s="29"/>
      <c r="B24" s="30">
        <v>0</v>
      </c>
      <c r="C24" s="65" t="s">
        <v>45</v>
      </c>
      <c r="D24" s="65"/>
      <c r="E24" s="31"/>
    </row>
    <row r="25" spans="1:8" x14ac:dyDescent="0.25">
      <c r="A25" s="29"/>
      <c r="B25" s="18">
        <v>0</v>
      </c>
      <c r="C25" s="65" t="s">
        <v>46</v>
      </c>
      <c r="D25" s="65"/>
      <c r="E25" s="31"/>
      <c r="G25" t="s">
        <v>47</v>
      </c>
    </row>
    <row r="26" spans="1:8" x14ac:dyDescent="0.25">
      <c r="A26" s="34"/>
      <c r="B26" s="35">
        <f>+B19+(B28*B23)+(B24*B28)+B25+B20+B21+B22</f>
        <v>95</v>
      </c>
      <c r="C26" s="66" t="s">
        <v>37</v>
      </c>
      <c r="D26" s="67"/>
      <c r="E26" s="68"/>
      <c r="G26" t="s">
        <v>48</v>
      </c>
    </row>
    <row r="27" spans="1:8" x14ac:dyDescent="0.25">
      <c r="G27" t="s">
        <v>49</v>
      </c>
    </row>
    <row r="28" spans="1:8" x14ac:dyDescent="0.25">
      <c r="A28" s="36" t="s">
        <v>50</v>
      </c>
      <c r="B28" s="37">
        <v>250</v>
      </c>
      <c r="C28" s="76" t="s">
        <v>51</v>
      </c>
      <c r="D28" s="77"/>
      <c r="E28" s="78"/>
      <c r="G28" t="s">
        <v>52</v>
      </c>
    </row>
    <row r="29" spans="1:8" x14ac:dyDescent="0.25">
      <c r="G29" t="s">
        <v>53</v>
      </c>
    </row>
    <row r="30" spans="1:8" x14ac:dyDescent="0.25">
      <c r="A30" s="38" t="s">
        <v>54</v>
      </c>
      <c r="B30" s="39">
        <f>+B16</f>
        <v>7740</v>
      </c>
      <c r="C30" s="40" t="s">
        <v>12</v>
      </c>
    </row>
    <row r="31" spans="1:8" x14ac:dyDescent="0.25">
      <c r="A31" s="41" t="s">
        <v>55</v>
      </c>
      <c r="B31" s="42">
        <f>+B28-B26</f>
        <v>155</v>
      </c>
      <c r="C31" s="43" t="s">
        <v>56</v>
      </c>
    </row>
    <row r="32" spans="1:8" x14ac:dyDescent="0.25">
      <c r="A32" s="44"/>
      <c r="B32" s="74">
        <f>+B30/B31</f>
        <v>49.935483870967744</v>
      </c>
      <c r="C32" s="45" t="s">
        <v>57</v>
      </c>
    </row>
    <row r="34" spans="1:1" x14ac:dyDescent="0.25">
      <c r="A34" t="s">
        <v>58</v>
      </c>
    </row>
    <row r="35" spans="1:1" x14ac:dyDescent="0.25">
      <c r="A35" t="s">
        <v>59</v>
      </c>
    </row>
    <row r="36" spans="1:1" x14ac:dyDescent="0.25">
      <c r="A36" t="s">
        <v>60</v>
      </c>
    </row>
    <row r="38" spans="1:1" x14ac:dyDescent="0.25">
      <c r="A38" t="s">
        <v>61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2"/>
      <c r="B1" s="60" t="s">
        <v>62</v>
      </c>
      <c r="C1" s="61" t="s">
        <v>63</v>
      </c>
    </row>
    <row r="2" spans="1:3" ht="75" x14ac:dyDescent="0.25">
      <c r="A2" s="79" t="s">
        <v>64</v>
      </c>
      <c r="B2" s="54" t="s">
        <v>65</v>
      </c>
      <c r="C2" s="55" t="s">
        <v>73</v>
      </c>
    </row>
    <row r="3" spans="1:3" ht="45" x14ac:dyDescent="0.25">
      <c r="A3" s="80"/>
      <c r="B3" s="58" t="s">
        <v>66</v>
      </c>
      <c r="C3" s="59" t="s">
        <v>74</v>
      </c>
    </row>
    <row r="4" spans="1:3" ht="90" x14ac:dyDescent="0.25">
      <c r="A4" s="81"/>
      <c r="B4" s="56" t="s">
        <v>67</v>
      </c>
      <c r="C4" s="57" t="s">
        <v>75</v>
      </c>
    </row>
    <row r="5" spans="1:3" ht="45" x14ac:dyDescent="0.25">
      <c r="A5" s="79" t="s">
        <v>32</v>
      </c>
      <c r="B5" s="54" t="s">
        <v>68</v>
      </c>
      <c r="C5" s="55" t="s">
        <v>76</v>
      </c>
    </row>
    <row r="6" spans="1:3" ht="60" x14ac:dyDescent="0.25">
      <c r="A6" s="80"/>
      <c r="B6" s="58" t="s">
        <v>69</v>
      </c>
      <c r="C6" s="59" t="s">
        <v>77</v>
      </c>
    </row>
    <row r="7" spans="1:3" ht="75" x14ac:dyDescent="0.25">
      <c r="A7" s="81"/>
      <c r="B7" s="56" t="s">
        <v>70</v>
      </c>
      <c r="C7" s="57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Colegio Siglo XXI</cp:lastModifiedBy>
  <cp:revision/>
  <dcterms:created xsi:type="dcterms:W3CDTF">2021-01-12T19:33:14Z</dcterms:created>
  <dcterms:modified xsi:type="dcterms:W3CDTF">2021-06-18T12:22:09Z</dcterms:modified>
  <cp:category/>
  <cp:contentStatus/>
</cp:coreProperties>
</file>