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rancesco\Downloads\"/>
    </mc:Choice>
  </mc:AlternateContent>
  <xr:revisionPtr revIDLastSave="0" documentId="13_ncr:1_{8347B163-2E31-40B8-8B1E-6543BFCBBD13}" xr6:coauthVersionLast="47" xr6:coauthVersionMax="47" xr10:uidLastSave="{00000000-0000-0000-0000-000000000000}"/>
  <bookViews>
    <workbookView xWindow="-23148" yWindow="-1260" windowWidth="23256" windowHeight="12576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<sst xmlns="http://schemas.openxmlformats.org/spreadsheetml/2006/main" count="78" uniqueCount="73">
  <si>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</si>
  <si>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</si>
  <si>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</si>
  <si>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</si>
  <si>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</si>
  <si>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</si>
  <si>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</si>
  <si>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</si>
  <si>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</si>
  <si>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</si>
  <si>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</si>
  <si>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</si>
  <si>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</si>
  <si>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</si>
  <si>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</si>
  <si>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</si>
  <si>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</si>
  <si>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</si>
  <si>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</si>
  <si>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</si>
  <si>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</si>
  <si>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</si>
  <si>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</si>
  <si>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</si>
  <si>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</si>
  <si>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</si>
  <si>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</si>
  <si>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</si>
  <si>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</si>
  <si>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</si>
  <si>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</si>
  <si>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</si>
  <si>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</si>
  <si>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</si>
  <si>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</si>
  <si>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</si>
  <si>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</si>
  <si>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</si>
  <si>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</si>
  <si>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</si>
  <si>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</si>
  <si>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</si>
  <si>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</si>
  <si>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</si>
  <si>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</si>
  <si>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</si>
  <si>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</si>
  <si>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</si>
  <si>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</si>
  <si>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</si>
  <si>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</si>
  <si>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</si>
  <si>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</si>
  <si>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</si>
  <si>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</si>
  <si>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</si>
  <si>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</si>
  <si>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</si>
  <si>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</si>
  <si>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</si>
  <si>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</si>
  <si>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</si>
  <si>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</si>
  <si>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</si>
  <si>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</si>
  <si>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</si>
  <si>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</si>
  <si>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</si>
  <si>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</si>
  <si>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Asiento a tapizar (costos de este insumo por unidad producida)</t>
  </si>
  <si>
    <t>Insumo 2: Almohadon (costos de este insumo por unidad producida)</t>
  </si>
  <si>
    <t>Insumo 3: Tela para forrar (costos de este insumo por unidad producida)</t>
  </si>
  <si>
    <t>Insumo 4: Pegamento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</si>
</sst>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C1" workbookViewId="0">
      <selection activeCell="H23" sqref="H23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8.9333333333333336</v>
      </c>
      <c r="I3" s="53">
        <v>10</v>
      </c>
      <c r="J3" s="53">
        <v>20</v>
      </c>
      <c r="K3" s="53">
        <v>15</v>
      </c>
      <c r="L3" s="64" t="s">
        <v>9</v>
      </c>
    </row>
    <row r="4" spans="1:13" x14ac:dyDescent="0.25">
      <c r="G4" s="20" t="s">
        <v>10</v>
      </c>
      <c r="H4" s="21">
        <f>+H3/$B$7</f>
        <v>0.55833333333333335</v>
      </c>
      <c r="I4" s="21">
        <f>+I3/$B$7</f>
        <v>0.625</v>
      </c>
      <c r="J4" s="21">
        <f>+J3/$B$7</f>
        <v>1.25</v>
      </c>
      <c r="K4" s="51">
        <f>+K3/$B$7</f>
        <v>0.9375</v>
      </c>
    </row>
    <row r="5" spans="1:13" x14ac:dyDescent="0.25">
      <c r="G5" s="20" t="s">
        <v>11</v>
      </c>
      <c r="H5" s="21">
        <f t="shared" ref="H5:J5" si="0">+H4/$B$6</f>
        <v>3.7222222222222226E-2</v>
      </c>
      <c r="I5" s="21">
        <f t="shared" si="0"/>
        <v>4.1666666666666664E-2</v>
      </c>
      <c r="J5" s="21">
        <f t="shared" si="0"/>
        <v>8.3333333333333329E-2</v>
      </c>
      <c r="K5" s="51">
        <f t="shared" ref="K5" si="1">+K4/$B$6</f>
        <v>6.25E-2</v>
      </c>
    </row>
    <row r="6" spans="1:13" x14ac:dyDescent="0.25">
      <c r="A6" s="4" t="s">
        <v>12</v>
      </c>
      <c r="B6" s="5">
        <v>15</v>
      </c>
      <c r="C6" s="6" t="s">
        <v>13</v>
      </c>
      <c r="D6" s="7"/>
      <c r="G6" s="8" t="s">
        <v>14</v>
      </c>
      <c r="H6" s="17">
        <f>+$B$28*H3</f>
        <v>13400</v>
      </c>
      <c r="I6" s="17">
        <f>+$B$28*I3</f>
        <v>15000</v>
      </c>
      <c r="J6" s="17">
        <f>+$B$28*J3</f>
        <v>30000</v>
      </c>
      <c r="K6" s="49">
        <f>+$B$28*K3</f>
        <v>22500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8040</v>
      </c>
      <c r="I7" s="16">
        <f t="shared" si="2"/>
        <v>8040</v>
      </c>
      <c r="J7" s="16">
        <f t="shared" si="2"/>
        <v>8040</v>
      </c>
      <c r="K7" s="48">
        <f t="shared" si="2"/>
        <v>8040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5360</v>
      </c>
      <c r="I8" s="17">
        <f>+$B$26*I3</f>
        <v>6000</v>
      </c>
      <c r="J8" s="17">
        <f>+$B$26*J3</f>
        <v>12000</v>
      </c>
      <c r="K8" s="49">
        <f>+$B$26*K3</f>
        <v>9000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13400</v>
      </c>
      <c r="I9" s="16">
        <f t="shared" si="3"/>
        <v>14040</v>
      </c>
      <c r="J9" s="16">
        <f t="shared" si="3"/>
        <v>20040</v>
      </c>
      <c r="K9" s="48">
        <f t="shared" ref="K9" si="4">+K8+K7</f>
        <v>17040</v>
      </c>
    </row>
    <row r="10" spans="1:13" x14ac:dyDescent="0.25">
      <c r="A10" s="9"/>
      <c r="B10" s="14">
        <f>(+B6-5)*D10*B7</f>
        <v>4000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960</v>
      </c>
      <c r="J10" s="16">
        <f>+J6-J9</f>
        <v>9960</v>
      </c>
      <c r="K10" s="48">
        <f>+K6-K9</f>
        <v>5460</v>
      </c>
    </row>
    <row r="11" spans="1:13" x14ac:dyDescent="0.25">
      <c r="A11" s="9"/>
      <c r="B11" s="14">
        <f>+SUM(B8:B10)</f>
        <v>7040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48</v>
      </c>
      <c r="J11" s="19">
        <f t="shared" si="5"/>
        <v>498</v>
      </c>
      <c r="K11" s="50">
        <f t="shared" ref="K11" si="6">+IF(K10&gt;0,K10*0.05,0)</f>
        <v>273</v>
      </c>
    </row>
    <row r="12" spans="1:13" x14ac:dyDescent="0.25">
      <c r="A12" s="9"/>
      <c r="B12" s="18">
        <v>500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912</v>
      </c>
      <c r="J12" s="16">
        <f t="shared" si="7"/>
        <v>9462</v>
      </c>
      <c r="K12" s="48">
        <f t="shared" ref="K12" si="8">+K10-K11</f>
        <v>5187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446.66666666666669</v>
      </c>
      <c r="I13" s="16">
        <f>+I12/($H$18+$H$19)+$H$23</f>
        <v>477.06666666666666</v>
      </c>
      <c r="J13" s="16">
        <f>+J12/($H$18+$H$19)+$H$23</f>
        <v>762.06666666666661</v>
      </c>
      <c r="K13" s="48">
        <f>+K12/($H$18+$H$19)+$H$23</f>
        <v>619.56666666666672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6.8059701492537261E-2</v>
      </c>
      <c r="J14" s="28">
        <f>(J13/$H$23)-1</f>
        <v>0.70611940298507436</v>
      </c>
      <c r="K14" s="52">
        <f t="shared" ref="K14" si="9">(K13/$H$23)-1</f>
        <v>0.38708955223880603</v>
      </c>
      <c r="L14" s="29"/>
    </row>
    <row r="15" spans="1:13" x14ac:dyDescent="0.25">
      <c r="A15" s="9"/>
      <c r="B15" s="18">
        <v>500</v>
      </c>
      <c r="C15" s="11" t="s">
        <v>30</v>
      </c>
      <c r="D15" s="12"/>
    </row>
    <row r="16" spans="1:13" x14ac:dyDescent="0.25">
      <c r="A16" s="22"/>
      <c r="B16" s="23">
        <f>+SUM(B11:B15)</f>
        <v>8040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8.9333333333333336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15</v>
      </c>
    </row>
    <row r="19" spans="1:8" x14ac:dyDescent="0.25">
      <c r="A19" s="26" t="s">
        <v>37</v>
      </c>
      <c r="B19" s="74">
        <f>IF(D19&gt;0.001,D19*E19,0)</f>
        <v>100</v>
      </c>
      <c r="C19" s="65" t="s">
        <v>69</v>
      </c>
      <c r="D19" s="27">
        <v>100</v>
      </c>
      <c r="E19" s="71">
        <v>1</v>
      </c>
      <c r="G19" s="33" t="s">
        <v>38</v>
      </c>
      <c r="H19" s="19">
        <f>+H18</f>
        <v>15</v>
      </c>
    </row>
    <row r="20" spans="1:8" x14ac:dyDescent="0.25">
      <c r="A20" s="30"/>
      <c r="B20" s="73">
        <f>IF(D20&gt;0.001,D20*E20,0)</f>
        <v>150</v>
      </c>
      <c r="C20" s="66" t="s">
        <v>70</v>
      </c>
      <c r="D20" s="70">
        <v>150</v>
      </c>
      <c r="E20" s="72">
        <v>1</v>
      </c>
      <c r="G20" s="33" t="s">
        <v>39</v>
      </c>
      <c r="H20" s="16">
        <f>+H8</f>
        <v>5360</v>
      </c>
    </row>
    <row r="21" spans="1:8" x14ac:dyDescent="0.25">
      <c r="A21" s="30"/>
      <c r="B21" s="73">
        <f>IF(D21&gt;0.001,D21*E21,0)</f>
        <v>150</v>
      </c>
      <c r="C21" s="66" t="s">
        <v>71</v>
      </c>
      <c r="D21" s="70">
        <v>150</v>
      </c>
      <c r="E21" s="72">
        <v>1</v>
      </c>
      <c r="G21" s="33" t="s">
        <v>12</v>
      </c>
      <c r="H21" s="16">
        <f>+$B$16</f>
        <v>8040</v>
      </c>
    </row>
    <row r="22" spans="1:8" x14ac:dyDescent="0.25">
      <c r="A22" s="30"/>
      <c r="B22" s="73">
        <f>IF(D22&gt;0.001,D22*E22,0)</f>
        <v>50</v>
      </c>
      <c r="C22" s="66" t="s">
        <v>72</v>
      </c>
      <c r="D22" s="18">
        <v>50</v>
      </c>
      <c r="E22" s="72">
        <v>1</v>
      </c>
      <c r="G22" s="33" t="s">
        <v>40</v>
      </c>
      <c r="H22" s="16">
        <f>+H21+H20</f>
        <v>13400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446.66666666666669</v>
      </c>
    </row>
    <row r="24" spans="1:8" x14ac:dyDescent="0.25">
      <c r="A24" s="30"/>
      <c r="B24" s="31">
        <v>0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600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1500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8040</v>
      </c>
      <c r="C30" s="41" t="s">
        <v>12</v>
      </c>
    </row>
    <row r="31" spans="1:8" x14ac:dyDescent="0.25">
      <c r="A31" s="42" t="s">
        <v>53</v>
      </c>
      <c r="B31" s="43">
        <f>+B28-B26</f>
        <v>900</v>
      </c>
      <c r="C31" s="44" t="s">
        <v>54</v>
      </c>
    </row>
    <row r="32" spans="1:8" x14ac:dyDescent="0.25">
      <c r="A32" s="45"/>
      <c r="B32" s="75">
        <f>+B30/B31</f>
        <v>8.9333333333333336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Francesco</cp:lastModifiedBy>
  <cp:revision/>
  <dcterms:created xsi:type="dcterms:W3CDTF">2021-01-12T19:33:14Z</dcterms:created>
  <dcterms:modified xsi:type="dcterms:W3CDTF">2021-06-25T20:46:41Z</dcterms:modified>
  <cp:category/>
  <cp:contentStatus/>
</cp:coreProperties>
</file>