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caja" sheetId="1" r:id="rId3"/>
  </sheets>
  <definedNames/>
  <calcPr/>
</workbook>
</file>

<file path=xl/sharedStrings.xml><?xml version="1.0" encoding="utf-8"?>
<sst xmlns="http://schemas.openxmlformats.org/spreadsheetml/2006/main" count="75" uniqueCount="74">
  <si>
    <t>Flujo de Caja Mensual Boark It</t>
  </si>
  <si>
    <t>Meses</t>
  </si>
  <si>
    <t>Mes 1 (Marzo)</t>
  </si>
  <si>
    <t>Mes 2 (Abril)</t>
  </si>
  <si>
    <t>Mes 3 (Mayo)</t>
  </si>
  <si>
    <t>Mes 4 (Junio)</t>
  </si>
  <si>
    <t>Mes 5 (Julio)</t>
  </si>
  <si>
    <t>Mes 6 (Agosto)</t>
  </si>
  <si>
    <t>Mes 7 (Septiembre)</t>
  </si>
  <si>
    <t>Mes 8 (Octubre)</t>
  </si>
  <si>
    <t>Mes 9 (Noviembre)</t>
  </si>
  <si>
    <t>Mes 10 (Diciembre)</t>
  </si>
  <si>
    <t>Mes 11 (Enero 22)</t>
  </si>
  <si>
    <t>Mes 12 (Febrero 22)</t>
  </si>
  <si>
    <t>Total AÑO 1</t>
  </si>
  <si>
    <t>SALDO INICIO (3)</t>
  </si>
  <si>
    <t>TOTAL DE INGRESOS (1)</t>
  </si>
  <si>
    <t>TOTAL DE EGRESOS (2)</t>
  </si>
  <si>
    <t>INGRESOS-EGRESOS</t>
  </si>
  <si>
    <t>SALDO FINAL</t>
  </si>
  <si>
    <t>INGRESOS (1)</t>
  </si>
  <si>
    <t>Venta Pizarras Boark It</t>
  </si>
  <si>
    <t>EGRESOS (2)</t>
  </si>
  <si>
    <t>Plancha de Corcho</t>
  </si>
  <si>
    <t>Vinilo 1 mt X 1 mt</t>
  </si>
  <si>
    <t xml:space="preserve">Pegamento 1 kg </t>
  </si>
  <si>
    <t>Plancha de Madera (260 x180)</t>
  </si>
  <si>
    <t>Sueldo Directora ( 16  modulos)</t>
  </si>
  <si>
    <t>Sueldo Vicedirectora (16 modulos)</t>
  </si>
  <si>
    <t>Sueldo  Directores (Mtk, Producción, RRHH, Finanzas) 16 modulos</t>
  </si>
  <si>
    <t>Colaboradores (16 modulos)</t>
  </si>
  <si>
    <t>Papelería y librería</t>
  </si>
  <si>
    <t>Stand y Eventos</t>
  </si>
  <si>
    <t>ACLARACION</t>
  </si>
  <si>
    <t>COSTOS POR UNIDAD</t>
  </si>
  <si>
    <t>PRECIO DE VENTA</t>
  </si>
  <si>
    <t>PUNTO DE EQUILIBRIO</t>
  </si>
  <si>
    <t>Ingreso totales</t>
  </si>
  <si>
    <t>Se pretenden fabricar y vender 5 pizarras mensuales (Del mes Julio a Dic)</t>
  </si>
  <si>
    <t>Costo x Unidad = $835</t>
  </si>
  <si>
    <t>Px Venta = $1.500,00</t>
  </si>
  <si>
    <t>PE = COSTOS FIJOS / CONT MG</t>
  </si>
  <si>
    <t>Costos Fijos Totales</t>
  </si>
  <si>
    <t>Los sueldos de todo el personal son pagados en los meses de Junio y Noviembre</t>
  </si>
  <si>
    <t>Comision x Venta = 10 % =  $150,00</t>
  </si>
  <si>
    <t>PE= 6146/435</t>
  </si>
  <si>
    <t>Costos Variables Totales</t>
  </si>
  <si>
    <t>Costos por cobranza = 2% (Mercado Pago)</t>
  </si>
  <si>
    <t>CONTRIBUCION MGNAL</t>
  </si>
  <si>
    <t>PE= 14 UNIDADES</t>
  </si>
  <si>
    <t xml:space="preserve">Costos TOtales </t>
  </si>
  <si>
    <t>Costo envío = $50</t>
  </si>
  <si>
    <t>CMU = Pv Unit - Costo Var. Unit</t>
  </si>
  <si>
    <t>Ganancia Antes de Imp</t>
  </si>
  <si>
    <t>Costo Variable Unitario = $1.065,00</t>
  </si>
  <si>
    <t>CMU = $1.500,00 - $1.065,00</t>
  </si>
  <si>
    <t>CAPITALIZACION</t>
  </si>
  <si>
    <t>Imp. (5%) JA</t>
  </si>
  <si>
    <t>CMU= $435,00</t>
  </si>
  <si>
    <t>Costos Var. p/ Punto de Equilibrio</t>
  </si>
  <si>
    <t>Resultado</t>
  </si>
  <si>
    <t>Costo Var Unit x Pto de Equilibrio</t>
  </si>
  <si>
    <t>Valor ACCION</t>
  </si>
  <si>
    <t>COSTOS FIJOS TOTALES = $6.146,00</t>
  </si>
  <si>
    <t>1065 x 14</t>
  </si>
  <si>
    <t>Rentabilidad Acción %</t>
  </si>
  <si>
    <t>Sueldos personal</t>
  </si>
  <si>
    <t>$14.910,00</t>
  </si>
  <si>
    <t>Gastos libreria</t>
  </si>
  <si>
    <t>$6.146,00</t>
  </si>
  <si>
    <t>Costos Fijos</t>
  </si>
  <si>
    <t>Objetivo Recaudacion = $21.056</t>
  </si>
  <si>
    <t>Acciones Internas (24) Acciones Externas (24)</t>
  </si>
  <si>
    <t>Valor Acción = $439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</si>
</sst>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"/>
    <numFmt numFmtId="165" formatCode="[$ $]#,##0"/>
    <numFmt numFmtId="166" formatCode="#,##0.0;[Red]\(#,##0.0\)"/>
    <numFmt numFmtId="167" formatCode="&quot;$&quot;#,##0.00"/>
    <numFmt numFmtId="168" formatCode="&quot;$&quot;#,##0"/>
    <numFmt numFmtId="169" formatCode="#,##0.0000000;[Red]\(#,##0.0000000\)"/>
    <numFmt numFmtId="170" formatCode="#,##0.00000;[Red]\(#,##0.00000\)"/>
  </numFmts>
  <fonts count="14">
    <font>
      <sz val="10.0"/>
      <color rgb="FF000000"/>
      <name val="Arial"/>
    </font>
    <font>
      <sz val="10.0"/>
      <name val="Calibri"/>
    </font>
    <font>
      <b/>
      <i/>
      <u/>
      <sz val="16.0"/>
      <color rgb="FF000080"/>
      <name val="Aharoni"/>
    </font>
    <font>
      <b/>
      <sz val="10.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0.0"/>
      <color rgb="FF008000"/>
      <name val="Calibri"/>
    </font>
    <font>
      <sz val="10.0"/>
      <color rgb="FF008000"/>
      <name val="Calibri"/>
    </font>
    <font>
      <color rgb="FF008000"/>
      <name val="Calibri"/>
    </font>
    <font>
      <b/>
      <sz val="10.0"/>
      <color rgb="FFC0504D"/>
      <name val="Calibri"/>
    </font>
    <font>
      <sz val="10.0"/>
      <color rgb="FFC0504D"/>
      <name val="Calibri"/>
    </font>
    <font/>
    <font>
      <sz val="10.0"/>
      <color rgb="FFFF0000"/>
      <name val="Calibri"/>
    </font>
    <font>
      <sz val="12.0"/>
      <name val="Arial Black"/>
    </font>
  </fonts>
  <fills count="1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6AA84F"/>
        <bgColor rgb="FF6AA84F"/>
      </patternFill>
    </fill>
    <fill>
      <patternFill patternType="solid">
        <fgColor rgb="FFEA9999"/>
        <bgColor rgb="FFEA9999"/>
      </patternFill>
    </fill>
  </fills>
  <borders count="14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Alignment="1" applyFont="1" applyNumberFormat="1">
      <alignment horizontal="left" readingOrder="0"/>
    </xf>
    <xf borderId="0" fillId="0" fontId="3" numFmtId="164" xfId="0" applyFont="1" applyNumberFormat="1"/>
    <xf borderId="1" fillId="2" fontId="3" numFmtId="164" xfId="0" applyAlignment="1" applyBorder="1" applyFill="1" applyFont="1" applyNumberFormat="1">
      <alignment horizontal="left"/>
    </xf>
    <xf borderId="1" fillId="2" fontId="3" numFmtId="164" xfId="0" applyAlignment="1" applyBorder="1" applyFont="1" applyNumberFormat="1">
      <alignment horizontal="center" readingOrder="0" shrinkToFit="0" wrapText="1"/>
    </xf>
    <xf borderId="2" fillId="2" fontId="3" numFmtId="164" xfId="0" applyAlignment="1" applyBorder="1" applyFont="1" applyNumberFormat="1">
      <alignment horizontal="center" readingOrder="0" shrinkToFit="0" wrapText="1"/>
    </xf>
    <xf borderId="2" fillId="2" fontId="3" numFmtId="164" xfId="0" applyAlignment="1" applyBorder="1" applyFont="1" applyNumberFormat="1">
      <alignment horizontal="right" readingOrder="0" shrinkToFit="0" wrapText="1"/>
    </xf>
    <xf borderId="3" fillId="2" fontId="3" numFmtId="164" xfId="0" applyAlignment="1" applyBorder="1" applyFont="1" applyNumberFormat="1">
      <alignment horizontal="right" readingOrder="0" shrinkToFit="0" wrapText="1"/>
    </xf>
    <xf borderId="4" fillId="3" fontId="3" numFmtId="164" xfId="0" applyAlignment="1" applyBorder="1" applyFill="1" applyFont="1" applyNumberFormat="1">
      <alignment horizontal="center"/>
    </xf>
    <xf borderId="0" fillId="0" fontId="3" numFmtId="164" xfId="0" applyAlignment="1" applyFont="1" applyNumberFormat="1">
      <alignment horizontal="right"/>
    </xf>
    <xf borderId="4" fillId="4" fontId="1" numFmtId="164" xfId="0" applyAlignment="1" applyBorder="1" applyFill="1" applyFont="1" applyNumberFormat="1">
      <alignment horizontal="right" readingOrder="0"/>
    </xf>
    <xf borderId="4" fillId="4" fontId="4" numFmtId="165" xfId="0" applyAlignment="1" applyBorder="1" applyFont="1" applyNumberFormat="1">
      <alignment readingOrder="0"/>
    </xf>
    <xf borderId="4" fillId="4" fontId="5" numFmtId="165" xfId="0" applyBorder="1" applyFont="1" applyNumberFormat="1"/>
    <xf borderId="4" fillId="4" fontId="1" numFmtId="164" xfId="0" applyAlignment="1" applyBorder="1" applyFont="1" applyNumberFormat="1">
      <alignment horizontal="right"/>
    </xf>
    <xf borderId="4" fillId="4" fontId="5" numFmtId="165" xfId="0" applyAlignment="1" applyBorder="1" applyFont="1" applyNumberFormat="1">
      <alignment readingOrder="0"/>
    </xf>
    <xf borderId="4" fillId="0" fontId="1" numFmtId="164" xfId="0" applyBorder="1" applyFont="1" applyNumberFormat="1"/>
    <xf borderId="4" fillId="0" fontId="3" numFmtId="164" xfId="0" applyBorder="1" applyFont="1" applyNumberFormat="1"/>
    <xf borderId="4" fillId="2" fontId="3" numFmtId="164" xfId="0" applyAlignment="1" applyBorder="1" applyFont="1" applyNumberFormat="1">
      <alignment readingOrder="0"/>
    </xf>
    <xf borderId="4" fillId="2" fontId="6" numFmtId="165" xfId="0" applyBorder="1" applyFont="1" applyNumberFormat="1"/>
    <xf borderId="4" fillId="0" fontId="1" numFmtId="164" xfId="0" applyAlignment="1" applyBorder="1" applyFont="1" applyNumberFormat="1">
      <alignment horizontal="right" readingOrder="0"/>
    </xf>
    <xf borderId="4" fillId="0" fontId="7" numFmtId="165" xfId="0" applyAlignment="1" applyBorder="1" applyFont="1" applyNumberFormat="1">
      <alignment readingOrder="0"/>
    </xf>
    <xf borderId="4" fillId="5" fontId="6" numFmtId="165" xfId="0" applyBorder="1" applyFill="1" applyFont="1" applyNumberFormat="1"/>
    <xf borderId="5" fillId="0" fontId="8" numFmtId="165" xfId="0" applyAlignment="1" applyBorder="1" applyFont="1" applyNumberFormat="1">
      <alignment horizontal="right" vertical="bottom"/>
    </xf>
    <xf borderId="4" fillId="2" fontId="3" numFmtId="164" xfId="0" applyBorder="1" applyFont="1" applyNumberFormat="1"/>
    <xf borderId="4" fillId="2" fontId="9" numFmtId="165" xfId="0" applyBorder="1" applyFont="1" applyNumberFormat="1"/>
    <xf borderId="4" fillId="0" fontId="10" numFmtId="165" xfId="0" applyAlignment="1" applyBorder="1" applyFont="1" applyNumberFormat="1">
      <alignment readingOrder="0"/>
    </xf>
    <xf borderId="4" fillId="5" fontId="9" numFmtId="165" xfId="0" applyBorder="1" applyFont="1" applyNumberFormat="1"/>
    <xf borderId="4" fillId="0" fontId="10" numFmtId="165" xfId="0" applyBorder="1" applyFont="1" applyNumberFormat="1"/>
    <xf borderId="4" fillId="0" fontId="1" numFmtId="164" xfId="0" applyAlignment="1" applyBorder="1" applyFont="1" applyNumberFormat="1">
      <alignment horizontal="right" readingOrder="0" shrinkToFit="0" wrapText="1"/>
    </xf>
    <xf borderId="4" fillId="0" fontId="10" numFmtId="165" xfId="0" applyAlignment="1" applyBorder="1" applyFont="1" applyNumberFormat="1">
      <alignment readingOrder="0" vertical="center"/>
    </xf>
    <xf borderId="4" fillId="5" fontId="9" numFmtId="165" xfId="0" applyAlignment="1" applyBorder="1" applyFont="1" applyNumberFormat="1">
      <alignment vertical="center"/>
    </xf>
    <xf borderId="4" fillId="0" fontId="11" numFmtId="0" xfId="0" applyBorder="1" applyFont="1"/>
    <xf borderId="0" fillId="0" fontId="1" numFmtId="164" xfId="0" applyAlignment="1" applyFont="1" applyNumberFormat="1">
      <alignment horizontal="right"/>
    </xf>
    <xf borderId="0" fillId="0" fontId="6" numFmtId="166" xfId="0" applyFont="1" applyNumberFormat="1"/>
    <xf borderId="0" fillId="0" fontId="7" numFmtId="166" xfId="0" applyFont="1" applyNumberFormat="1"/>
    <xf borderId="0" fillId="6" fontId="3" numFmtId="164" xfId="0" applyAlignment="1" applyFill="1" applyFont="1" applyNumberFormat="1">
      <alignment horizontal="center" readingOrder="0"/>
    </xf>
    <xf borderId="0" fillId="5" fontId="4" numFmtId="9" xfId="0" applyAlignment="1" applyFont="1" applyNumberFormat="1">
      <alignment readingOrder="0"/>
    </xf>
    <xf borderId="6" fillId="7" fontId="4" numFmtId="166" xfId="0" applyAlignment="1" applyBorder="1" applyFill="1" applyFont="1" applyNumberFormat="1">
      <alignment horizontal="center" readingOrder="0"/>
    </xf>
    <xf borderId="7" fillId="0" fontId="11" numFmtId="0" xfId="0" applyBorder="1" applyFont="1"/>
    <xf borderId="8" fillId="0" fontId="11" numFmtId="0" xfId="0" applyBorder="1" applyFont="1"/>
    <xf borderId="6" fillId="8" fontId="4" numFmtId="166" xfId="0" applyAlignment="1" applyBorder="1" applyFill="1" applyFont="1" applyNumberFormat="1">
      <alignment horizontal="center" readingOrder="0"/>
    </xf>
    <xf borderId="6" fillId="9" fontId="4" numFmtId="166" xfId="0" applyAlignment="1" applyBorder="1" applyFill="1" applyFont="1" applyNumberFormat="1">
      <alignment horizontal="center" readingOrder="0"/>
    </xf>
    <xf borderId="0" fillId="0" fontId="3" numFmtId="164" xfId="0" applyAlignment="1" applyFont="1" applyNumberFormat="1">
      <alignment readingOrder="0"/>
    </xf>
    <xf borderId="0" fillId="0" fontId="3" numFmtId="167" xfId="0" applyAlignment="1" applyFont="1" applyNumberFormat="1">
      <alignment readingOrder="0"/>
    </xf>
    <xf borderId="0" fillId="0" fontId="1" numFmtId="164" xfId="0" applyAlignment="1" applyFont="1" applyNumberFormat="1">
      <alignment horizontal="left" readingOrder="0" shrinkToFit="0" wrapText="1"/>
    </xf>
    <xf borderId="0" fillId="5" fontId="6" numFmtId="166" xfId="0" applyFont="1" applyNumberFormat="1"/>
    <xf borderId="9" fillId="0" fontId="5" numFmtId="166" xfId="0" applyAlignment="1" applyBorder="1" applyFont="1" applyNumberFormat="1">
      <alignment readingOrder="0" vertical="center"/>
    </xf>
    <xf borderId="10" fillId="0" fontId="11" numFmtId="0" xfId="0" applyBorder="1" applyFont="1"/>
    <xf borderId="11" fillId="0" fontId="6" numFmtId="166" xfId="0" applyAlignment="1" applyBorder="1" applyFont="1" applyNumberFormat="1">
      <alignment readingOrder="0"/>
    </xf>
    <xf borderId="12" fillId="0" fontId="11" numFmtId="0" xfId="0" applyBorder="1" applyFont="1"/>
    <xf borderId="13" fillId="0" fontId="11" numFmtId="0" xfId="0" applyBorder="1" applyFont="1"/>
    <xf borderId="9" fillId="0" fontId="5" numFmtId="166" xfId="0" applyAlignment="1" applyBorder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2" numFmtId="167" xfId="0" applyAlignment="1" applyFont="1" applyNumberFormat="1">
      <alignment readingOrder="0"/>
    </xf>
    <xf borderId="0" fillId="5" fontId="4" numFmtId="165" xfId="0" applyAlignment="1" applyFont="1" applyNumberFormat="1">
      <alignment readingOrder="0"/>
    </xf>
    <xf borderId="6" fillId="10" fontId="4" numFmtId="166" xfId="0" applyAlignment="1" applyBorder="1" applyFill="1" applyFont="1" applyNumberFormat="1">
      <alignment horizontal="center" readingOrder="0" vertical="center"/>
    </xf>
    <xf borderId="12" fillId="0" fontId="7" numFmtId="166" xfId="0" applyBorder="1" applyFont="1" applyNumberFormat="1"/>
    <xf borderId="13" fillId="0" fontId="7" numFmtId="166" xfId="0" applyBorder="1" applyFont="1" applyNumberFormat="1"/>
    <xf borderId="0" fillId="0" fontId="3" numFmtId="167" xfId="0" applyFont="1" applyNumberFormat="1"/>
    <xf borderId="0" fillId="0" fontId="3" numFmtId="164" xfId="0" applyAlignment="1" applyFont="1" applyNumberFormat="1">
      <alignment horizontal="right" readingOrder="0"/>
    </xf>
    <xf borderId="0" fillId="0" fontId="1" numFmtId="167" xfId="0" applyFont="1" applyNumberFormat="1"/>
    <xf borderId="0" fillId="5" fontId="13" numFmtId="164" xfId="0" applyAlignment="1" applyFont="1" applyNumberFormat="1">
      <alignment horizontal="right" readingOrder="0"/>
    </xf>
    <xf borderId="0" fillId="5" fontId="12" numFmtId="165" xfId="0" applyFont="1" applyNumberFormat="1"/>
    <xf borderId="10" fillId="0" fontId="7" numFmtId="166" xfId="0" applyBorder="1" applyFont="1" applyNumberFormat="1"/>
    <xf borderId="0" fillId="11" fontId="4" numFmtId="166" xfId="0" applyAlignment="1" applyFill="1" applyFont="1" applyNumberFormat="1">
      <alignment horizontal="center" readingOrder="0"/>
    </xf>
    <xf borderId="0" fillId="0" fontId="12" numFmtId="167" xfId="0" applyFont="1" applyNumberFormat="1"/>
    <xf borderId="0" fillId="0" fontId="13" numFmtId="164" xfId="0" applyAlignment="1" applyFont="1" applyNumberFormat="1">
      <alignment horizontal="right" readingOrder="0"/>
    </xf>
    <xf borderId="0" fillId="5" fontId="4" numFmtId="165" xfId="0" applyFont="1" applyNumberFormat="1"/>
    <xf borderId="0" fillId="0" fontId="5" numFmtId="166" xfId="0" applyAlignment="1" applyFont="1" applyNumberFormat="1">
      <alignment readingOrder="0"/>
    </xf>
    <xf borderId="0" fillId="0" fontId="3" numFmtId="168" xfId="0" applyFont="1" applyNumberFormat="1"/>
    <xf borderId="0" fillId="5" fontId="4" numFmtId="9" xfId="0" applyAlignment="1" applyFont="1" applyNumberFormat="1">
      <alignment horizontal="center" readingOrder="0" shrinkToFit="0" vertical="center" wrapText="1"/>
    </xf>
    <xf borderId="0" fillId="12" fontId="4" numFmtId="166" xfId="0" applyAlignment="1" applyFill="1" applyFont="1" applyNumberFormat="1">
      <alignment horizontal="center" readingOrder="0" vertical="center"/>
    </xf>
    <xf borderId="0" fillId="0" fontId="5" numFmtId="166" xfId="0" applyAlignment="1" applyFont="1" applyNumberFormat="1">
      <alignment horizontal="center" readingOrder="0" vertical="center"/>
    </xf>
    <xf borderId="0" fillId="0" fontId="3" numFmtId="4" xfId="0" applyFont="1" applyNumberFormat="1"/>
    <xf borderId="0" fillId="0" fontId="4" numFmtId="166" xfId="0" applyAlignment="1" applyFont="1" applyNumberFormat="1">
      <alignment horizontal="center" readingOrder="0" shrinkToFit="0" vertical="center" wrapText="1"/>
    </xf>
    <xf borderId="0" fillId="0" fontId="4" numFmtId="166" xfId="0" applyAlignment="1" applyFont="1" applyNumberFormat="1">
      <alignment readingOrder="0"/>
    </xf>
    <xf borderId="0" fillId="0" fontId="1" numFmtId="164" xfId="0" applyAlignment="1" applyFont="1" applyNumberFormat="1">
      <alignment horizontal="right" readingOrder="0"/>
    </xf>
    <xf borderId="0" fillId="5" fontId="6" numFmtId="165" xfId="0" applyFont="1" applyNumberFormat="1"/>
    <xf borderId="0" fillId="5" fontId="5" numFmtId="165" xfId="0" applyAlignment="1" applyFont="1" applyNumberFormat="1">
      <alignment horizontal="center" readingOrder="0"/>
    </xf>
    <xf borderId="0" fillId="5" fontId="7" numFmtId="165" xfId="0" applyFont="1" applyNumberFormat="1"/>
    <xf borderId="0" fillId="0" fontId="6" numFmtId="166" xfId="0" applyAlignment="1" applyFont="1" applyNumberFormat="1">
      <alignment readingOrder="0"/>
    </xf>
    <xf borderId="0" fillId="0" fontId="12" numFmtId="169" xfId="0" applyFont="1" applyNumberFormat="1"/>
    <xf borderId="0" fillId="0" fontId="6" numFmtId="170" xfId="0" applyFont="1" applyNumberFormat="1"/>
    <xf borderId="0" fillId="0" fontId="1" numFmtId="3" xfId="0" applyAlignment="1" applyFont="1" applyNumberFormat="1">
      <alignment horizontal="center" readingOrder="0" vertical="center"/>
    </xf>
    <xf borderId="0" fillId="0" fontId="1" numFmtId="164" xfId="0" applyAlignment="1" applyFont="1" applyNumberFormat="1">
      <alignment readingOrder="0" shrinkToFit="0" wrapText="1"/>
    </xf>
  </cellXfs>
  <cellStyles count="1">
    <cellStyle xfId="0" name="Normal" builtinId="0"/>
  </cellStyles>
  <dxfs count="4">
    <dxf>
      <font>
        <color rgb="FF000000"/>
      </font>
      <fill>
        <patternFill patternType="none"/>
      </fill>
      <border/>
    </dxf>
    <dxf>
      <font>
        <color rgb="FFC53929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.71"/>
    <col customWidth="1" min="2" max="2" width="32.71"/>
    <col customWidth="1" min="3" max="3" width="11.71"/>
    <col customWidth="1" min="4" max="4" width="10.57"/>
    <col customWidth="1" min="5" max="5" width="9.71"/>
    <col customWidth="1" min="6" max="6" width="10.71"/>
    <col customWidth="1" min="7" max="7" width="10.29"/>
    <col customWidth="1" min="8" max="8" width="9.71"/>
    <col customWidth="1" min="9" max="9" width="12.0"/>
    <col customWidth="1" min="10" max="10" width="9.71"/>
    <col customWidth="1" min="11" max="11" width="11.14"/>
    <col customWidth="1" min="12" max="12" width="17.57"/>
    <col customWidth="1" min="13" max="13" width="10.71"/>
    <col customWidth="1" min="14" max="14" width="11.43"/>
    <col customWidth="1" min="15" max="15" width="10.71"/>
    <col customWidth="1" min="16" max="16" width="19.0"/>
    <col customWidth="1" min="17" max="22" width="10.71"/>
  </cols>
  <sheetData>
    <row r="1" ht="12.75" customHeight="1">
      <c r="A1" s="1"/>
      <c r="B1" s="2" t="s">
        <v>0</v>
      </c>
      <c r="P1" s="1"/>
      <c r="Q1" s="1"/>
      <c r="R1" s="1"/>
      <c r="S1" s="1"/>
      <c r="T1" s="1"/>
      <c r="U1" s="1"/>
      <c r="V1" s="1"/>
    </row>
    <row r="2" ht="12.75" customHeight="1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2.75" customHeight="1">
      <c r="A3" s="1"/>
      <c r="B3" s="4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 t="s">
        <v>13</v>
      </c>
      <c r="O3" s="9" t="s">
        <v>14</v>
      </c>
      <c r="P3" s="1"/>
      <c r="Q3" s="1"/>
      <c r="R3" s="1"/>
      <c r="S3" s="1"/>
      <c r="T3" s="1"/>
      <c r="U3" s="1"/>
      <c r="V3" s="1"/>
    </row>
    <row r="4" ht="12.75" customHeight="1">
      <c r="A4" s="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</row>
    <row r="5" ht="12.75" customHeight="1">
      <c r="A5" s="1"/>
      <c r="B5" s="11" t="s">
        <v>15</v>
      </c>
      <c r="C5" s="12">
        <v>0.0</v>
      </c>
      <c r="D5" s="13">
        <f t="shared" ref="D5:N5" si="1">+C9</f>
        <v>0</v>
      </c>
      <c r="E5" s="13">
        <f t="shared" si="1"/>
        <v>0</v>
      </c>
      <c r="F5" s="13">
        <f t="shared" si="1"/>
        <v>0</v>
      </c>
      <c r="G5" s="13">
        <f t="shared" si="1"/>
        <v>-7480</v>
      </c>
      <c r="H5" s="13">
        <f t="shared" si="1"/>
        <v>-10511</v>
      </c>
      <c r="I5" s="13">
        <f t="shared" si="1"/>
        <v>-6823.5</v>
      </c>
      <c r="J5" s="13">
        <f t="shared" si="1"/>
        <v>-3854</v>
      </c>
      <c r="K5" s="13">
        <f t="shared" si="1"/>
        <v>-166.5</v>
      </c>
      <c r="L5" s="13">
        <f t="shared" si="1"/>
        <v>-1917</v>
      </c>
      <c r="M5" s="13">
        <f t="shared" si="1"/>
        <v>1010.5</v>
      </c>
      <c r="N5" s="13">
        <f t="shared" si="1"/>
        <v>1010.5</v>
      </c>
      <c r="O5" s="13">
        <f>+C5</f>
        <v>0</v>
      </c>
      <c r="P5" s="1"/>
      <c r="Q5" s="1"/>
      <c r="R5" s="1"/>
      <c r="S5" s="1"/>
      <c r="T5" s="1"/>
      <c r="U5" s="1"/>
      <c r="V5" s="1"/>
    </row>
    <row r="6" ht="12.75" customHeight="1">
      <c r="A6" s="1"/>
      <c r="B6" s="14" t="s">
        <v>16</v>
      </c>
      <c r="C6" s="15">
        <f>C11</f>
        <v>0</v>
      </c>
      <c r="D6" s="13">
        <f t="shared" ref="D6:N6" si="2">+D11</f>
        <v>0</v>
      </c>
      <c r="E6" s="13">
        <f t="shared" si="2"/>
        <v>0</v>
      </c>
      <c r="F6" s="13">
        <f t="shared" si="2"/>
        <v>0</v>
      </c>
      <c r="G6" s="13">
        <f t="shared" si="2"/>
        <v>7500</v>
      </c>
      <c r="H6" s="13">
        <f t="shared" si="2"/>
        <v>7500</v>
      </c>
      <c r="I6" s="13">
        <f t="shared" si="2"/>
        <v>7500</v>
      </c>
      <c r="J6" s="13">
        <f t="shared" si="2"/>
        <v>7500</v>
      </c>
      <c r="K6" s="13">
        <f t="shared" si="2"/>
        <v>7500</v>
      </c>
      <c r="L6" s="13">
        <f t="shared" si="2"/>
        <v>7500</v>
      </c>
      <c r="M6" s="13">
        <f t="shared" si="2"/>
        <v>0</v>
      </c>
      <c r="N6" s="13">
        <f t="shared" si="2"/>
        <v>0</v>
      </c>
      <c r="O6" s="13">
        <f t="shared" ref="O6:O8" si="4">SUM(C6:N6)</f>
        <v>45000</v>
      </c>
      <c r="P6" s="1"/>
      <c r="Q6" s="1"/>
      <c r="R6" s="1"/>
      <c r="S6" s="1"/>
      <c r="T6" s="1"/>
      <c r="U6" s="1"/>
      <c r="V6" s="1"/>
    </row>
    <row r="7" ht="12.75" customHeight="1">
      <c r="A7" s="1"/>
      <c r="B7" s="14" t="s">
        <v>17</v>
      </c>
      <c r="C7" s="15">
        <f>C21</f>
        <v>0</v>
      </c>
      <c r="D7" s="13">
        <f t="shared" ref="D7:N7" si="3">+D21</f>
        <v>0</v>
      </c>
      <c r="E7" s="13">
        <f t="shared" si="3"/>
        <v>0</v>
      </c>
      <c r="F7" s="13">
        <f t="shared" si="3"/>
        <v>7480</v>
      </c>
      <c r="G7" s="13">
        <f t="shared" si="3"/>
        <v>10531</v>
      </c>
      <c r="H7" s="13">
        <f t="shared" si="3"/>
        <v>3812.5</v>
      </c>
      <c r="I7" s="13">
        <f t="shared" si="3"/>
        <v>4530.5</v>
      </c>
      <c r="J7" s="13">
        <f t="shared" si="3"/>
        <v>3812.5</v>
      </c>
      <c r="K7" s="13">
        <f t="shared" si="3"/>
        <v>9250.5</v>
      </c>
      <c r="L7" s="13">
        <f t="shared" si="3"/>
        <v>4572.5</v>
      </c>
      <c r="M7" s="13">
        <f t="shared" si="3"/>
        <v>0</v>
      </c>
      <c r="N7" s="13">
        <f t="shared" si="3"/>
        <v>0</v>
      </c>
      <c r="O7" s="13">
        <f t="shared" si="4"/>
        <v>43989.5</v>
      </c>
      <c r="P7" s="1"/>
      <c r="Q7" s="1"/>
      <c r="R7" s="1"/>
      <c r="S7" s="1"/>
      <c r="T7" s="1"/>
      <c r="U7" s="1"/>
      <c r="V7" s="1"/>
    </row>
    <row r="8" ht="12.75" customHeight="1">
      <c r="A8" s="1"/>
      <c r="B8" s="14" t="s">
        <v>18</v>
      </c>
      <c r="C8" s="13">
        <f t="shared" ref="C8:N8" si="5">+C6-C7</f>
        <v>0</v>
      </c>
      <c r="D8" s="13">
        <f t="shared" si="5"/>
        <v>0</v>
      </c>
      <c r="E8" s="13">
        <f t="shared" si="5"/>
        <v>0</v>
      </c>
      <c r="F8" s="13">
        <f t="shared" si="5"/>
        <v>-7480</v>
      </c>
      <c r="G8" s="13">
        <f t="shared" si="5"/>
        <v>-3031</v>
      </c>
      <c r="H8" s="13">
        <f t="shared" si="5"/>
        <v>3687.5</v>
      </c>
      <c r="I8" s="13">
        <f t="shared" si="5"/>
        <v>2969.5</v>
      </c>
      <c r="J8" s="13">
        <f t="shared" si="5"/>
        <v>3687.5</v>
      </c>
      <c r="K8" s="13">
        <f t="shared" si="5"/>
        <v>-1750.5</v>
      </c>
      <c r="L8" s="13">
        <f t="shared" si="5"/>
        <v>2927.5</v>
      </c>
      <c r="M8" s="13">
        <f t="shared" si="5"/>
        <v>0</v>
      </c>
      <c r="N8" s="13">
        <f t="shared" si="5"/>
        <v>0</v>
      </c>
      <c r="O8" s="13">
        <f t="shared" si="4"/>
        <v>1010.5</v>
      </c>
      <c r="P8" s="1"/>
      <c r="Q8" s="1"/>
      <c r="R8" s="1"/>
      <c r="S8" s="1"/>
      <c r="T8" s="1"/>
      <c r="U8" s="1"/>
      <c r="V8" s="1"/>
    </row>
    <row r="9" ht="12.75" customHeight="1">
      <c r="A9" s="1"/>
      <c r="B9" s="14" t="s">
        <v>19</v>
      </c>
      <c r="C9" s="13">
        <f t="shared" ref="C9:O9" si="6">+C5+C8</f>
        <v>0</v>
      </c>
      <c r="D9" s="13">
        <f t="shared" si="6"/>
        <v>0</v>
      </c>
      <c r="E9" s="13">
        <f t="shared" si="6"/>
        <v>0</v>
      </c>
      <c r="F9" s="13">
        <f t="shared" si="6"/>
        <v>-7480</v>
      </c>
      <c r="G9" s="13">
        <f t="shared" si="6"/>
        <v>-10511</v>
      </c>
      <c r="H9" s="13">
        <f t="shared" si="6"/>
        <v>-6823.5</v>
      </c>
      <c r="I9" s="13">
        <f t="shared" si="6"/>
        <v>-3854</v>
      </c>
      <c r="J9" s="13">
        <f t="shared" si="6"/>
        <v>-166.5</v>
      </c>
      <c r="K9" s="13">
        <f t="shared" si="6"/>
        <v>-1917</v>
      </c>
      <c r="L9" s="13">
        <f t="shared" si="6"/>
        <v>1010.5</v>
      </c>
      <c r="M9" s="13">
        <f t="shared" si="6"/>
        <v>1010.5</v>
      </c>
      <c r="N9" s="13">
        <f t="shared" si="6"/>
        <v>1010.5</v>
      </c>
      <c r="O9" s="13">
        <f t="shared" si="6"/>
        <v>1010.5</v>
      </c>
      <c r="P9" s="1"/>
      <c r="Q9" s="1"/>
      <c r="R9" s="1"/>
      <c r="S9" s="1"/>
      <c r="T9" s="1"/>
      <c r="U9" s="1"/>
      <c r="V9" s="1"/>
    </row>
    <row r="10" ht="12.75" customHeight="1">
      <c r="A10" s="1"/>
      <c r="B10" s="16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"/>
      <c r="Q10" s="1"/>
      <c r="R10" s="1"/>
      <c r="S10" s="1"/>
      <c r="T10" s="1"/>
      <c r="U10" s="1"/>
      <c r="V10" s="1"/>
    </row>
    <row r="11" ht="12.75" customHeight="1">
      <c r="A11" s="1"/>
      <c r="B11" s="18" t="s">
        <v>20</v>
      </c>
      <c r="C11" s="19">
        <f t="shared" ref="C11:N11" si="7">SUM(C12:C20)</f>
        <v>0</v>
      </c>
      <c r="D11" s="19">
        <f t="shared" si="7"/>
        <v>0</v>
      </c>
      <c r="E11" s="19">
        <f t="shared" si="7"/>
        <v>0</v>
      </c>
      <c r="F11" s="19">
        <f t="shared" si="7"/>
        <v>0</v>
      </c>
      <c r="G11" s="19">
        <f t="shared" si="7"/>
        <v>7500</v>
      </c>
      <c r="H11" s="19">
        <f t="shared" si="7"/>
        <v>7500</v>
      </c>
      <c r="I11" s="19">
        <f t="shared" si="7"/>
        <v>7500</v>
      </c>
      <c r="J11" s="19">
        <f t="shared" si="7"/>
        <v>7500</v>
      </c>
      <c r="K11" s="19">
        <f t="shared" si="7"/>
        <v>7500</v>
      </c>
      <c r="L11" s="19">
        <f t="shared" si="7"/>
        <v>7500</v>
      </c>
      <c r="M11" s="19">
        <f t="shared" si="7"/>
        <v>0</v>
      </c>
      <c r="N11" s="19">
        <f t="shared" si="7"/>
        <v>0</v>
      </c>
      <c r="O11" s="19">
        <f t="shared" ref="O11:O12" si="8">SUM(C11:N11)</f>
        <v>45000</v>
      </c>
      <c r="P11" s="1"/>
      <c r="Q11" s="1"/>
      <c r="R11" s="1"/>
      <c r="S11" s="1"/>
      <c r="T11" s="1"/>
      <c r="U11" s="1"/>
      <c r="V11" s="1"/>
    </row>
    <row r="12" ht="12.75" customHeight="1">
      <c r="A12" s="1"/>
      <c r="B12" s="20" t="s">
        <v>21</v>
      </c>
      <c r="C12" s="21">
        <v>0.0</v>
      </c>
      <c r="D12" s="21">
        <v>0.0</v>
      </c>
      <c r="E12" s="21">
        <v>0.0</v>
      </c>
      <c r="F12" s="21">
        <v>0.0</v>
      </c>
      <c r="G12" s="21">
        <v>7500.0</v>
      </c>
      <c r="H12" s="21">
        <v>7500.0</v>
      </c>
      <c r="I12" s="21">
        <v>7500.0</v>
      </c>
      <c r="J12" s="21">
        <v>7500.0</v>
      </c>
      <c r="K12" s="21">
        <v>7500.0</v>
      </c>
      <c r="L12" s="21">
        <v>7500.0</v>
      </c>
      <c r="M12" s="21">
        <v>0.0</v>
      </c>
      <c r="N12" s="21">
        <v>0.0</v>
      </c>
      <c r="O12" s="22">
        <f t="shared" si="8"/>
        <v>45000</v>
      </c>
      <c r="P12" s="1"/>
      <c r="Q12" s="1"/>
      <c r="R12" s="1"/>
      <c r="S12" s="1"/>
      <c r="T12" s="1"/>
      <c r="U12" s="1"/>
      <c r="V12" s="1"/>
    </row>
    <row r="13" ht="12.75" customHeight="1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1"/>
      <c r="Q13" s="1"/>
      <c r="R13" s="1"/>
      <c r="S13" s="1"/>
      <c r="T13" s="1"/>
      <c r="U13" s="1"/>
      <c r="V13" s="1"/>
    </row>
    <row r="14" ht="12.75" customHeight="1">
      <c r="A14" s="1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>
        <f t="shared" ref="O14:O47" si="9">SUM(C14:N14)</f>
        <v>0</v>
      </c>
      <c r="P14" s="1"/>
      <c r="Q14" s="1"/>
      <c r="R14" s="1"/>
      <c r="S14" s="1"/>
      <c r="T14" s="1"/>
      <c r="U14" s="1"/>
      <c r="V14" s="1"/>
    </row>
    <row r="15" ht="12.75" customHeight="1">
      <c r="A15" s="1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>
        <f t="shared" si="9"/>
        <v>0</v>
      </c>
      <c r="P15" s="1"/>
      <c r="Q15" s="1"/>
      <c r="R15" s="1"/>
      <c r="S15" s="1"/>
      <c r="T15" s="1"/>
      <c r="U15" s="1"/>
      <c r="V15" s="1"/>
    </row>
    <row r="16" ht="12.75" customHeight="1">
      <c r="A16" s="1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3"/>
      <c r="N16" s="23"/>
      <c r="O16" s="22">
        <f t="shared" si="9"/>
        <v>0</v>
      </c>
      <c r="P16" s="1"/>
      <c r="Q16" s="1"/>
      <c r="R16" s="1"/>
      <c r="S16" s="1"/>
      <c r="T16" s="1"/>
      <c r="U16" s="1"/>
      <c r="V16" s="1"/>
    </row>
    <row r="17" ht="12.75" customHeight="1">
      <c r="A17" s="1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>
        <f t="shared" si="9"/>
        <v>0</v>
      </c>
      <c r="P17" s="1"/>
      <c r="Q17" s="1"/>
      <c r="R17" s="1"/>
      <c r="S17" s="1"/>
      <c r="T17" s="1"/>
      <c r="U17" s="1"/>
      <c r="V17" s="1"/>
    </row>
    <row r="18" ht="12.75" customHeight="1">
      <c r="A18" s="1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>
        <f t="shared" si="9"/>
        <v>0</v>
      </c>
      <c r="P18" s="1"/>
      <c r="Q18" s="1"/>
      <c r="R18" s="1"/>
      <c r="S18" s="1"/>
      <c r="T18" s="1"/>
      <c r="U18" s="1"/>
      <c r="V18" s="1"/>
    </row>
    <row r="19" ht="12.75" customHeight="1">
      <c r="A19" s="1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>
        <f t="shared" si="9"/>
        <v>0</v>
      </c>
      <c r="P19" s="1"/>
      <c r="Q19" s="1"/>
      <c r="R19" s="1"/>
      <c r="S19" s="1"/>
      <c r="T19" s="1"/>
      <c r="U19" s="1"/>
      <c r="V19" s="1"/>
    </row>
    <row r="20" ht="12.75" customHeight="1">
      <c r="A20" s="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>
        <f t="shared" si="9"/>
        <v>0</v>
      </c>
      <c r="P20" s="1"/>
      <c r="Q20" s="1"/>
      <c r="R20" s="1"/>
      <c r="S20" s="1"/>
      <c r="T20" s="1"/>
      <c r="U20" s="1"/>
      <c r="V20" s="1"/>
    </row>
    <row r="21" ht="12.75" customHeight="1">
      <c r="A21" s="1"/>
      <c r="B21" s="24" t="s">
        <v>22</v>
      </c>
      <c r="C21" s="25">
        <f t="shared" ref="C21:N21" si="10">SUM(C22:C47)</f>
        <v>0</v>
      </c>
      <c r="D21" s="25">
        <f t="shared" si="10"/>
        <v>0</v>
      </c>
      <c r="E21" s="25">
        <f t="shared" si="10"/>
        <v>0</v>
      </c>
      <c r="F21" s="25">
        <f t="shared" si="10"/>
        <v>7480</v>
      </c>
      <c r="G21" s="25">
        <f t="shared" si="10"/>
        <v>10531</v>
      </c>
      <c r="H21" s="25">
        <f t="shared" si="10"/>
        <v>3812.5</v>
      </c>
      <c r="I21" s="25">
        <f t="shared" si="10"/>
        <v>4530.5</v>
      </c>
      <c r="J21" s="25">
        <f t="shared" si="10"/>
        <v>3812.5</v>
      </c>
      <c r="K21" s="25">
        <f t="shared" si="10"/>
        <v>9250.5</v>
      </c>
      <c r="L21" s="25">
        <f t="shared" si="10"/>
        <v>4572.5</v>
      </c>
      <c r="M21" s="25">
        <f t="shared" si="10"/>
        <v>0</v>
      </c>
      <c r="N21" s="25">
        <f t="shared" si="10"/>
        <v>0</v>
      </c>
      <c r="O21" s="25">
        <f t="shared" si="9"/>
        <v>43989.5</v>
      </c>
      <c r="P21" s="1"/>
      <c r="Q21" s="1"/>
      <c r="R21" s="1"/>
      <c r="S21" s="1"/>
      <c r="T21" s="1"/>
      <c r="U21" s="1"/>
      <c r="V21" s="1"/>
    </row>
    <row r="22" ht="12.75" customHeight="1">
      <c r="A22" s="1"/>
      <c r="B22" s="20" t="s">
        <v>23</v>
      </c>
      <c r="C22" s="26">
        <v>0.0</v>
      </c>
      <c r="D22" s="26">
        <v>0.0</v>
      </c>
      <c r="E22" s="26">
        <v>0.0</v>
      </c>
      <c r="F22" s="26">
        <v>0.0</v>
      </c>
      <c r="G22" s="26">
        <v>2250.0</v>
      </c>
      <c r="H22" s="26">
        <v>2250.0</v>
      </c>
      <c r="I22" s="26">
        <v>2250.0</v>
      </c>
      <c r="J22" s="26">
        <v>2250.0</v>
      </c>
      <c r="K22" s="26">
        <v>2250.0</v>
      </c>
      <c r="L22" s="26">
        <v>2250.0</v>
      </c>
      <c r="M22" s="26">
        <v>0.0</v>
      </c>
      <c r="N22" s="26">
        <v>0.0</v>
      </c>
      <c r="O22" s="27">
        <f t="shared" si="9"/>
        <v>13500</v>
      </c>
      <c r="P22" s="1"/>
      <c r="Q22" s="1"/>
      <c r="R22" s="1"/>
      <c r="S22" s="1"/>
      <c r="T22" s="1"/>
      <c r="U22" s="1"/>
      <c r="V22" s="1"/>
    </row>
    <row r="23" ht="12.75" customHeight="1">
      <c r="A23" s="1"/>
      <c r="B23" s="20" t="s">
        <v>24</v>
      </c>
      <c r="C23" s="26">
        <v>0.0</v>
      </c>
      <c r="D23" s="28">
        <f t="shared" ref="D23:F23" si="11">D22*0.23</f>
        <v>0</v>
      </c>
      <c r="E23" s="28">
        <f t="shared" si="11"/>
        <v>0</v>
      </c>
      <c r="F23" s="28">
        <f t="shared" si="11"/>
        <v>0</v>
      </c>
      <c r="G23" s="26">
        <v>563.0</v>
      </c>
      <c r="H23" s="26">
        <v>562.5</v>
      </c>
      <c r="I23" s="26">
        <v>562.5</v>
      </c>
      <c r="J23" s="26">
        <v>562.5</v>
      </c>
      <c r="K23" s="26">
        <v>562.5</v>
      </c>
      <c r="L23" s="26">
        <v>562.5</v>
      </c>
      <c r="M23" s="28">
        <f t="shared" ref="M23:N23" si="12">M22*0.23</f>
        <v>0</v>
      </c>
      <c r="N23" s="28">
        <f t="shared" si="12"/>
        <v>0</v>
      </c>
      <c r="O23" s="27">
        <f t="shared" si="9"/>
        <v>3375.5</v>
      </c>
      <c r="P23" s="1"/>
      <c r="Q23" s="1"/>
      <c r="R23" s="1"/>
      <c r="S23" s="1"/>
      <c r="T23" s="1"/>
      <c r="U23" s="1"/>
      <c r="V23" s="1"/>
    </row>
    <row r="24" ht="12.75" customHeight="1">
      <c r="A24" s="1"/>
      <c r="B24" s="20" t="s">
        <v>25</v>
      </c>
      <c r="C24" s="26">
        <v>0.0</v>
      </c>
      <c r="D24" s="28">
        <f t="shared" ref="D24:F24" si="13">D22*0.02</f>
        <v>0</v>
      </c>
      <c r="E24" s="28">
        <f t="shared" si="13"/>
        <v>0</v>
      </c>
      <c r="F24" s="28">
        <f t="shared" si="13"/>
        <v>0</v>
      </c>
      <c r="G24" s="26">
        <v>718.0</v>
      </c>
      <c r="H24" s="26">
        <v>0.0</v>
      </c>
      <c r="I24" s="26">
        <v>718.0</v>
      </c>
      <c r="J24" s="26">
        <v>0.0</v>
      </c>
      <c r="K24" s="26">
        <v>718.0</v>
      </c>
      <c r="L24" s="26">
        <v>0.0</v>
      </c>
      <c r="M24" s="28">
        <f t="shared" ref="M24:N24" si="14">M22*0.02</f>
        <v>0</v>
      </c>
      <c r="N24" s="28">
        <f t="shared" si="14"/>
        <v>0</v>
      </c>
      <c r="O24" s="27">
        <f t="shared" si="9"/>
        <v>2154</v>
      </c>
      <c r="P24" s="1"/>
      <c r="Q24" s="1"/>
      <c r="R24" s="1"/>
      <c r="S24" s="1"/>
      <c r="T24" s="1"/>
      <c r="U24" s="1"/>
      <c r="V24" s="1"/>
    </row>
    <row r="25" ht="12.75" customHeight="1">
      <c r="A25" s="1"/>
      <c r="B25" s="20" t="s">
        <v>26</v>
      </c>
      <c r="C25" s="26">
        <v>0.0</v>
      </c>
      <c r="D25" s="26">
        <v>0.0</v>
      </c>
      <c r="E25" s="26">
        <v>0.0</v>
      </c>
      <c r="F25" s="26">
        <v>0.0</v>
      </c>
      <c r="G25" s="26">
        <v>1000.0</v>
      </c>
      <c r="H25" s="26">
        <v>1000.0</v>
      </c>
      <c r="I25" s="26">
        <v>1000.0</v>
      </c>
      <c r="J25" s="26">
        <v>1000.0</v>
      </c>
      <c r="K25" s="26">
        <v>1000.0</v>
      </c>
      <c r="L25" s="26">
        <v>1000.0</v>
      </c>
      <c r="M25" s="26">
        <v>0.0</v>
      </c>
      <c r="N25" s="26">
        <v>0.0</v>
      </c>
      <c r="O25" s="27">
        <f t="shared" si="9"/>
        <v>6000</v>
      </c>
      <c r="P25" s="1"/>
      <c r="Q25" s="1"/>
      <c r="R25" s="1"/>
      <c r="S25" s="1"/>
      <c r="T25" s="1"/>
      <c r="U25" s="1"/>
      <c r="V25" s="1"/>
    </row>
    <row r="26" ht="12.75" customHeight="1">
      <c r="A26" s="1"/>
      <c r="B26" s="20" t="s">
        <v>27</v>
      </c>
      <c r="C26" s="26">
        <v>0.0</v>
      </c>
      <c r="D26" s="26">
        <v>0.0</v>
      </c>
      <c r="E26" s="26">
        <v>0.0</v>
      </c>
      <c r="F26" s="26">
        <v>400.0</v>
      </c>
      <c r="G26" s="26">
        <v>0.0</v>
      </c>
      <c r="H26" s="26">
        <v>0.0</v>
      </c>
      <c r="I26" s="26">
        <v>0.0</v>
      </c>
      <c r="J26" s="26">
        <v>0.0</v>
      </c>
      <c r="K26" s="26">
        <v>0.0</v>
      </c>
      <c r="L26" s="26">
        <v>400.0</v>
      </c>
      <c r="M26" s="26">
        <v>0.0</v>
      </c>
      <c r="N26" s="26">
        <v>0.0</v>
      </c>
      <c r="O26" s="27">
        <f t="shared" si="9"/>
        <v>800</v>
      </c>
      <c r="P26" s="1"/>
      <c r="Q26" s="1"/>
      <c r="R26" s="1"/>
      <c r="S26" s="1"/>
      <c r="T26" s="1"/>
      <c r="U26" s="1"/>
      <c r="V26" s="1"/>
    </row>
    <row r="27" ht="12.75" customHeight="1">
      <c r="A27" s="1"/>
      <c r="B27" s="20" t="s">
        <v>28</v>
      </c>
      <c r="C27" s="26">
        <v>0.0</v>
      </c>
      <c r="D27" s="26">
        <v>0.0</v>
      </c>
      <c r="E27" s="26">
        <v>0.0</v>
      </c>
      <c r="F27" s="26">
        <v>360.0</v>
      </c>
      <c r="G27" s="26">
        <v>0.0</v>
      </c>
      <c r="H27" s="26">
        <v>0.0</v>
      </c>
      <c r="I27" s="26">
        <v>0.0</v>
      </c>
      <c r="J27" s="26">
        <v>0.0</v>
      </c>
      <c r="K27" s="26">
        <v>0.0</v>
      </c>
      <c r="L27" s="26">
        <v>360.0</v>
      </c>
      <c r="M27" s="26">
        <v>0.0</v>
      </c>
      <c r="N27" s="26">
        <v>0.0</v>
      </c>
      <c r="O27" s="27">
        <f t="shared" si="9"/>
        <v>720</v>
      </c>
      <c r="P27" s="1"/>
      <c r="Q27" s="1"/>
      <c r="R27" s="1"/>
      <c r="S27" s="1"/>
      <c r="T27" s="1"/>
      <c r="U27" s="1"/>
      <c r="V27" s="1"/>
    </row>
    <row r="28" ht="12.75" customHeight="1">
      <c r="A28" s="1"/>
      <c r="B28" s="29" t="s">
        <v>29</v>
      </c>
      <c r="C28" s="30">
        <v>0.0</v>
      </c>
      <c r="D28" s="30">
        <v>0.0</v>
      </c>
      <c r="E28" s="30">
        <v>0.0</v>
      </c>
      <c r="F28" s="30">
        <v>1120.0</v>
      </c>
      <c r="G28" s="30">
        <v>0.0</v>
      </c>
      <c r="H28" s="30">
        <v>0.0</v>
      </c>
      <c r="I28" s="30">
        <v>0.0</v>
      </c>
      <c r="J28" s="30">
        <v>0.0</v>
      </c>
      <c r="K28" s="30">
        <v>1120.0</v>
      </c>
      <c r="L28" s="30">
        <v>0.0</v>
      </c>
      <c r="M28" s="30">
        <v>0.0</v>
      </c>
      <c r="N28" s="30">
        <v>0.0</v>
      </c>
      <c r="O28" s="31">
        <f t="shared" si="9"/>
        <v>2240</v>
      </c>
      <c r="P28" s="1"/>
      <c r="Q28" s="1"/>
      <c r="R28" s="1"/>
      <c r="S28" s="1"/>
      <c r="T28" s="1"/>
      <c r="U28" s="1"/>
      <c r="V28" s="1"/>
    </row>
    <row r="29" ht="12.75" customHeight="1">
      <c r="A29" s="1"/>
      <c r="B29" s="20" t="s">
        <v>30</v>
      </c>
      <c r="C29" s="26">
        <v>0.0</v>
      </c>
      <c r="D29" s="26">
        <v>0.0</v>
      </c>
      <c r="E29" s="26">
        <v>0.0</v>
      </c>
      <c r="F29" s="26">
        <v>3600.0</v>
      </c>
      <c r="G29" s="26">
        <v>0.0</v>
      </c>
      <c r="H29" s="26">
        <v>0.0</v>
      </c>
      <c r="I29" s="26">
        <v>0.0</v>
      </c>
      <c r="J29" s="26">
        <v>0.0</v>
      </c>
      <c r="K29" s="26">
        <v>3600.0</v>
      </c>
      <c r="L29" s="26">
        <v>0.0</v>
      </c>
      <c r="M29" s="26">
        <v>0.0</v>
      </c>
      <c r="N29" s="26">
        <v>0.0</v>
      </c>
      <c r="O29" s="27">
        <f t="shared" si="9"/>
        <v>7200</v>
      </c>
      <c r="P29" s="1"/>
      <c r="Q29" s="1"/>
      <c r="R29" s="1"/>
      <c r="S29" s="1"/>
      <c r="T29" s="1"/>
      <c r="U29" s="1"/>
      <c r="V29" s="1"/>
    </row>
    <row r="30" ht="12.75" customHeight="1">
      <c r="A30" s="1"/>
      <c r="B30" s="20" t="s">
        <v>31</v>
      </c>
      <c r="C30" s="26">
        <v>0.0</v>
      </c>
      <c r="D30" s="26">
        <v>0.0</v>
      </c>
      <c r="E30" s="26">
        <v>0.0</v>
      </c>
      <c r="F30" s="26">
        <v>2000.0</v>
      </c>
      <c r="G30" s="26">
        <v>0.0</v>
      </c>
      <c r="H30" s="26">
        <v>0.0</v>
      </c>
      <c r="I30" s="26">
        <v>0.0</v>
      </c>
      <c r="J30" s="26">
        <v>0.0</v>
      </c>
      <c r="K30" s="26">
        <v>0.0</v>
      </c>
      <c r="L30" s="26">
        <v>0.0</v>
      </c>
      <c r="M30" s="26">
        <v>0.0</v>
      </c>
      <c r="N30" s="26">
        <v>0.0</v>
      </c>
      <c r="O30" s="27">
        <f t="shared" si="9"/>
        <v>2000</v>
      </c>
      <c r="P30" s="1"/>
      <c r="Q30" s="1"/>
      <c r="R30" s="1"/>
      <c r="S30" s="1"/>
      <c r="T30" s="1"/>
      <c r="U30" s="1"/>
      <c r="V30" s="1"/>
    </row>
    <row r="31" ht="12.75" customHeight="1">
      <c r="A31" s="1"/>
      <c r="B31" s="20" t="s">
        <v>32</v>
      </c>
      <c r="C31" s="26">
        <v>0.0</v>
      </c>
      <c r="D31" s="26">
        <v>0.0</v>
      </c>
      <c r="E31" s="26">
        <v>0.0</v>
      </c>
      <c r="F31" s="26">
        <v>0.0</v>
      </c>
      <c r="G31" s="26">
        <v>6000.0</v>
      </c>
      <c r="H31" s="26">
        <v>0.0</v>
      </c>
      <c r="I31" s="26">
        <v>0.0</v>
      </c>
      <c r="J31" s="26">
        <v>0.0</v>
      </c>
      <c r="K31" s="26">
        <v>0.0</v>
      </c>
      <c r="L31" s="26">
        <v>0.0</v>
      </c>
      <c r="M31" s="26">
        <v>0.0</v>
      </c>
      <c r="N31" s="26">
        <v>0.0</v>
      </c>
      <c r="O31" s="27">
        <f t="shared" si="9"/>
        <v>6000</v>
      </c>
      <c r="P31" s="1"/>
      <c r="Q31" s="1"/>
      <c r="R31" s="1"/>
      <c r="S31" s="1"/>
      <c r="T31" s="1"/>
      <c r="U31" s="1"/>
      <c r="V31" s="1"/>
    </row>
    <row r="32" ht="12.75" customHeight="1">
      <c r="A32" s="1"/>
      <c r="B32" s="2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f t="shared" si="9"/>
        <v>0</v>
      </c>
      <c r="P32" s="1"/>
      <c r="Q32" s="1"/>
      <c r="R32" s="1"/>
      <c r="S32" s="1"/>
      <c r="T32" s="1"/>
      <c r="U32" s="1"/>
      <c r="V32" s="1"/>
    </row>
    <row r="33" ht="12.75" hidden="1" customHeight="1">
      <c r="A33" s="1"/>
      <c r="B33" s="2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f t="shared" si="9"/>
        <v>0</v>
      </c>
      <c r="P33" s="1"/>
      <c r="Q33" s="1"/>
      <c r="R33" s="1"/>
      <c r="S33" s="1"/>
      <c r="T33" s="1"/>
      <c r="U33" s="1"/>
      <c r="V33" s="1"/>
    </row>
    <row r="34" ht="12.75" hidden="1" customHeight="1">
      <c r="A34" s="1"/>
      <c r="B34" s="2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f t="shared" si="9"/>
        <v>0</v>
      </c>
      <c r="P34" s="1"/>
      <c r="Q34" s="1"/>
      <c r="R34" s="1"/>
      <c r="S34" s="1"/>
      <c r="T34" s="1"/>
      <c r="U34" s="1"/>
      <c r="V34" s="1"/>
    </row>
    <row r="35" ht="12.75" hidden="1" customHeight="1">
      <c r="A35" s="1"/>
      <c r="B35" s="20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f t="shared" si="9"/>
        <v>0</v>
      </c>
      <c r="P35" s="1"/>
      <c r="Q35" s="1"/>
      <c r="R35" s="1"/>
      <c r="S35" s="1"/>
      <c r="T35" s="1"/>
      <c r="U35" s="1"/>
      <c r="V35" s="1"/>
    </row>
    <row r="36" ht="12.75" hidden="1" customHeight="1">
      <c r="A36" s="1"/>
      <c r="B36" s="20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f t="shared" si="9"/>
        <v>0</v>
      </c>
      <c r="P36" s="1"/>
      <c r="Q36" s="1"/>
      <c r="R36" s="1"/>
      <c r="S36" s="1"/>
      <c r="T36" s="1"/>
      <c r="U36" s="1"/>
      <c r="V36" s="1"/>
    </row>
    <row r="37" ht="12.75" hidden="1" customHeight="1">
      <c r="A37" s="1"/>
      <c r="B37" s="32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f t="shared" si="9"/>
        <v>0</v>
      </c>
      <c r="P37" s="1"/>
      <c r="Q37" s="1"/>
      <c r="R37" s="1"/>
      <c r="S37" s="1"/>
      <c r="T37" s="1"/>
      <c r="U37" s="1"/>
      <c r="V37" s="1"/>
    </row>
    <row r="38" ht="12.75" hidden="1" customHeight="1">
      <c r="A38" s="1"/>
      <c r="B38" s="3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f t="shared" si="9"/>
        <v>0</v>
      </c>
      <c r="P38" s="1"/>
      <c r="Q38" s="1"/>
      <c r="R38" s="1"/>
      <c r="S38" s="1"/>
      <c r="T38" s="1"/>
      <c r="U38" s="1"/>
      <c r="V38" s="1"/>
    </row>
    <row r="39" ht="12.75" hidden="1" customHeight="1">
      <c r="A39" s="1"/>
      <c r="B39" s="3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f t="shared" si="9"/>
        <v>0</v>
      </c>
      <c r="P39" s="1"/>
      <c r="Q39" s="1"/>
      <c r="R39" s="1"/>
      <c r="S39" s="1"/>
      <c r="T39" s="1"/>
      <c r="U39" s="1"/>
      <c r="V39" s="1"/>
    </row>
    <row r="40" ht="12.75" hidden="1" customHeight="1">
      <c r="A40" s="1"/>
      <c r="B40" s="3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f t="shared" si="9"/>
        <v>0</v>
      </c>
      <c r="P40" s="1"/>
      <c r="Q40" s="1"/>
      <c r="R40" s="1"/>
      <c r="S40" s="1"/>
      <c r="T40" s="1"/>
      <c r="U40" s="1"/>
      <c r="V40" s="1"/>
    </row>
    <row r="41" ht="12.75" hidden="1" customHeight="1">
      <c r="A41" s="1"/>
      <c r="B41" s="20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f t="shared" si="9"/>
        <v>0</v>
      </c>
      <c r="P41" s="1"/>
      <c r="Q41" s="1"/>
      <c r="R41" s="1"/>
      <c r="S41" s="1"/>
      <c r="T41" s="1"/>
      <c r="U41" s="1"/>
      <c r="V41" s="1"/>
    </row>
    <row r="42" ht="12.75" hidden="1" customHeight="1">
      <c r="A42" s="1"/>
      <c r="B42" s="3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f t="shared" si="9"/>
        <v>0</v>
      </c>
      <c r="P42" s="1"/>
      <c r="Q42" s="1"/>
      <c r="R42" s="1"/>
      <c r="S42" s="1"/>
      <c r="T42" s="1"/>
      <c r="U42" s="1"/>
      <c r="V42" s="1"/>
    </row>
    <row r="43" ht="12.75" hidden="1" customHeight="1">
      <c r="A43" s="1"/>
      <c r="B43" s="3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f t="shared" si="9"/>
        <v>0</v>
      </c>
      <c r="P43" s="1"/>
      <c r="Q43" s="1"/>
      <c r="R43" s="1"/>
      <c r="S43" s="1"/>
      <c r="T43" s="1"/>
      <c r="U43" s="1"/>
      <c r="V43" s="1"/>
    </row>
    <row r="44" ht="12.75" hidden="1" customHeight="1">
      <c r="A44" s="1"/>
      <c r="B44" s="3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f t="shared" si="9"/>
        <v>0</v>
      </c>
      <c r="P44" s="1"/>
      <c r="Q44" s="1"/>
      <c r="R44" s="1"/>
      <c r="S44" s="1"/>
      <c r="T44" s="1"/>
      <c r="U44" s="1"/>
      <c r="V44" s="1"/>
    </row>
    <row r="45" ht="12.75" hidden="1" customHeight="1">
      <c r="A45" s="1"/>
      <c r="B45" s="3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f t="shared" si="9"/>
        <v>0</v>
      </c>
      <c r="P45" s="1"/>
      <c r="Q45" s="1"/>
      <c r="R45" s="1"/>
      <c r="S45" s="1"/>
      <c r="T45" s="1"/>
      <c r="U45" s="1"/>
      <c r="V45" s="1"/>
    </row>
    <row r="46" ht="12.75" customHeight="1">
      <c r="A46" s="1"/>
      <c r="B46" s="3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f t="shared" si="9"/>
        <v>0</v>
      </c>
      <c r="P46" s="1"/>
      <c r="Q46" s="1"/>
      <c r="R46" s="1"/>
      <c r="S46" s="1"/>
      <c r="T46" s="1"/>
      <c r="U46" s="1"/>
      <c r="V46" s="1"/>
    </row>
    <row r="47" ht="12.75" customHeight="1">
      <c r="A47" s="1"/>
      <c r="B47" s="3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f t="shared" si="9"/>
        <v>0</v>
      </c>
      <c r="P47" s="1"/>
      <c r="Q47" s="1"/>
      <c r="R47" s="1"/>
      <c r="S47" s="1"/>
      <c r="T47" s="1"/>
      <c r="U47" s="1"/>
      <c r="V47" s="1"/>
    </row>
    <row r="48" ht="12.75" customHeight="1">
      <c r="A48" s="1"/>
      <c r="B48" s="33"/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4"/>
      <c r="P48" s="1"/>
      <c r="Q48" s="1"/>
      <c r="R48" s="1"/>
      <c r="S48" s="1"/>
      <c r="T48" s="1"/>
      <c r="U48" s="1"/>
      <c r="V48" s="1"/>
    </row>
    <row r="49" ht="12.75" customHeight="1">
      <c r="A49" s="1"/>
      <c r="B49" s="33"/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4"/>
      <c r="P49" s="1"/>
      <c r="Q49" s="1"/>
      <c r="R49" s="1"/>
      <c r="S49" s="1"/>
      <c r="T49" s="1"/>
      <c r="U49" s="1"/>
      <c r="V49" s="1"/>
    </row>
    <row r="50" ht="12.75" customHeight="1">
      <c r="A50" s="1"/>
      <c r="B50" s="36" t="s">
        <v>33</v>
      </c>
      <c r="C50" s="37"/>
      <c r="D50" s="38" t="s">
        <v>34</v>
      </c>
      <c r="E50" s="39"/>
      <c r="F50" s="40"/>
      <c r="G50" s="35"/>
      <c r="H50" s="41" t="s">
        <v>35</v>
      </c>
      <c r="I50" s="39"/>
      <c r="J50" s="40"/>
      <c r="K50" s="35"/>
      <c r="L50" s="42" t="s">
        <v>36</v>
      </c>
      <c r="M50" s="39"/>
      <c r="N50" s="40"/>
      <c r="O50" s="34"/>
      <c r="P50" s="43" t="s">
        <v>37</v>
      </c>
      <c r="Q50" s="44">
        <v>45000.0</v>
      </c>
      <c r="R50" s="1"/>
      <c r="S50" s="1"/>
      <c r="T50" s="1"/>
      <c r="U50" s="1"/>
      <c r="V50" s="1"/>
    </row>
    <row r="51" ht="12.75" customHeight="1">
      <c r="A51" s="1"/>
      <c r="B51" s="45" t="s">
        <v>38</v>
      </c>
      <c r="C51" s="46"/>
      <c r="D51" s="47" t="s">
        <v>39</v>
      </c>
      <c r="F51" s="48"/>
      <c r="G51" s="35"/>
      <c r="H51" s="49" t="s">
        <v>40</v>
      </c>
      <c r="I51" s="50"/>
      <c r="J51" s="51"/>
      <c r="K51" s="35"/>
      <c r="L51" s="52" t="s">
        <v>41</v>
      </c>
      <c r="N51" s="48"/>
      <c r="O51" s="34"/>
      <c r="P51" s="53" t="s">
        <v>42</v>
      </c>
      <c r="Q51" s="54">
        <v>6146.0</v>
      </c>
      <c r="R51" s="1"/>
      <c r="S51" s="1"/>
      <c r="T51" s="1"/>
      <c r="U51" s="1"/>
      <c r="V51" s="1"/>
    </row>
    <row r="52" ht="23.25" customHeight="1">
      <c r="A52" s="1"/>
      <c r="B52" s="45" t="s">
        <v>43</v>
      </c>
      <c r="C52" s="55"/>
      <c r="D52" s="52" t="s">
        <v>44</v>
      </c>
      <c r="F52" s="48"/>
      <c r="G52" s="35"/>
      <c r="H52" s="35"/>
      <c r="I52" s="35"/>
      <c r="J52" s="35"/>
      <c r="K52" s="35"/>
      <c r="L52" s="52" t="s">
        <v>45</v>
      </c>
      <c r="N52" s="48"/>
      <c r="O52" s="34"/>
      <c r="P52" s="53" t="s">
        <v>46</v>
      </c>
      <c r="Q52" s="54">
        <v>6390.0</v>
      </c>
      <c r="R52" s="1"/>
      <c r="S52" s="1"/>
      <c r="T52" s="1"/>
      <c r="U52" s="1"/>
      <c r="V52" s="1"/>
    </row>
    <row r="53" ht="20.25" customHeight="1">
      <c r="A53" s="1"/>
      <c r="B53" s="33"/>
      <c r="C53" s="46"/>
      <c r="D53" s="52" t="s">
        <v>47</v>
      </c>
      <c r="F53" s="48"/>
      <c r="G53" s="35"/>
      <c r="H53" s="56" t="s">
        <v>48</v>
      </c>
      <c r="I53" s="39"/>
      <c r="J53" s="40"/>
      <c r="K53" s="35"/>
      <c r="L53" s="49" t="s">
        <v>49</v>
      </c>
      <c r="M53" s="57"/>
      <c r="N53" s="58"/>
      <c r="O53" s="34"/>
      <c r="P53" s="43" t="s">
        <v>50</v>
      </c>
      <c r="Q53" s="59">
        <f>Q51+Q52</f>
        <v>12536</v>
      </c>
      <c r="R53" s="1"/>
      <c r="S53" s="1"/>
      <c r="T53" s="1"/>
      <c r="U53" s="1"/>
      <c r="V53" s="1"/>
    </row>
    <row r="54" ht="12.75" customHeight="1">
      <c r="A54" s="1"/>
      <c r="B54" s="60"/>
      <c r="C54" s="37"/>
      <c r="D54" s="52" t="s">
        <v>51</v>
      </c>
      <c r="F54" s="48"/>
      <c r="G54" s="35"/>
      <c r="H54" s="52" t="s">
        <v>52</v>
      </c>
      <c r="J54" s="48"/>
      <c r="K54" s="35"/>
      <c r="L54" s="35"/>
      <c r="M54" s="35"/>
      <c r="N54" s="35"/>
      <c r="O54" s="34"/>
      <c r="P54" s="53" t="s">
        <v>53</v>
      </c>
      <c r="Q54" s="61">
        <f>Q50-Q53</f>
        <v>32464</v>
      </c>
      <c r="R54" s="1"/>
      <c r="S54" s="1"/>
      <c r="T54" s="1"/>
      <c r="U54" s="1"/>
      <c r="V54" s="1"/>
    </row>
    <row r="55" ht="12.75" customHeight="1">
      <c r="A55" s="1"/>
      <c r="B55" s="62"/>
      <c r="C55" s="63"/>
      <c r="D55" s="49" t="s">
        <v>54</v>
      </c>
      <c r="E55" s="50"/>
      <c r="F55" s="51"/>
      <c r="G55" s="35"/>
      <c r="H55" s="52" t="s">
        <v>55</v>
      </c>
      <c r="I55" s="35"/>
      <c r="J55" s="64"/>
      <c r="K55" s="35"/>
      <c r="L55" s="65" t="s">
        <v>56</v>
      </c>
      <c r="O55" s="34"/>
      <c r="P55" s="53" t="s">
        <v>57</v>
      </c>
      <c r="Q55" s="66">
        <f>Q54*5%</f>
        <v>1623.2</v>
      </c>
      <c r="R55" s="1"/>
      <c r="S55" s="1"/>
      <c r="T55" s="1"/>
      <c r="U55" s="1"/>
      <c r="V55" s="1"/>
    </row>
    <row r="56" ht="12.75" customHeight="1">
      <c r="A56" s="1"/>
      <c r="B56" s="67"/>
      <c r="C56" s="68"/>
      <c r="D56" s="35"/>
      <c r="E56" s="35"/>
      <c r="F56" s="35"/>
      <c r="G56" s="35"/>
      <c r="H56" s="49" t="s">
        <v>58</v>
      </c>
      <c r="I56" s="57"/>
      <c r="J56" s="58"/>
      <c r="K56" s="35"/>
      <c r="L56" s="69" t="s">
        <v>59</v>
      </c>
      <c r="M56" s="35"/>
      <c r="N56" s="35"/>
      <c r="O56" s="34"/>
      <c r="P56" s="43" t="s">
        <v>60</v>
      </c>
      <c r="Q56" s="59">
        <f>Q54-Q55</f>
        <v>30840.8</v>
      </c>
      <c r="R56" s="1"/>
      <c r="S56" s="1"/>
      <c r="T56" s="1"/>
      <c r="U56" s="1"/>
      <c r="V56" s="1"/>
    </row>
    <row r="57" ht="12.75" customHeight="1">
      <c r="A57" s="1"/>
      <c r="C57" s="46"/>
      <c r="D57" s="35"/>
      <c r="E57" s="35"/>
      <c r="F57" s="35"/>
      <c r="G57" s="35"/>
      <c r="H57" s="35"/>
      <c r="I57" s="35"/>
      <c r="J57" s="35"/>
      <c r="K57" s="35"/>
      <c r="L57" s="69" t="s">
        <v>61</v>
      </c>
      <c r="O57" s="34"/>
      <c r="P57" s="44" t="s">
        <v>62</v>
      </c>
      <c r="Q57" s="70">
        <f>(Q56/48)+439</f>
        <v>1081.516667</v>
      </c>
      <c r="R57" s="1"/>
      <c r="S57" s="1"/>
      <c r="T57" s="1"/>
      <c r="U57" s="1"/>
      <c r="V57" s="1"/>
    </row>
    <row r="58" ht="12.75" customHeight="1">
      <c r="A58" s="1"/>
      <c r="B58" s="67"/>
      <c r="C58" s="71"/>
      <c r="D58" s="72" t="s">
        <v>63</v>
      </c>
      <c r="G58" s="73"/>
      <c r="H58" s="73"/>
      <c r="I58" s="35"/>
      <c r="J58" s="35"/>
      <c r="K58" s="35"/>
      <c r="L58" s="69" t="s">
        <v>64</v>
      </c>
      <c r="M58" s="35"/>
      <c r="N58" s="35"/>
      <c r="O58" s="34"/>
      <c r="P58" s="43" t="s">
        <v>65</v>
      </c>
      <c r="Q58" s="74">
        <f>((Q57/439)-1)*100</f>
        <v>146.3591496</v>
      </c>
      <c r="R58" s="1"/>
      <c r="S58" s="1"/>
      <c r="T58" s="1"/>
      <c r="U58" s="1"/>
      <c r="V58" s="1"/>
    </row>
    <row r="59" ht="12.75" customHeight="1">
      <c r="A59" s="1"/>
      <c r="C59" s="75"/>
      <c r="D59" s="73" t="s">
        <v>66</v>
      </c>
      <c r="G59" s="73"/>
      <c r="H59" s="73"/>
      <c r="I59" s="35"/>
      <c r="J59" s="35"/>
      <c r="K59" s="35"/>
      <c r="L59" s="76" t="s">
        <v>67</v>
      </c>
      <c r="M59" s="35"/>
      <c r="N59" s="35"/>
      <c r="O59" s="34"/>
      <c r="P59" s="1"/>
      <c r="Q59" s="1"/>
      <c r="R59" s="1"/>
      <c r="S59" s="1"/>
      <c r="T59" s="1"/>
      <c r="U59" s="1"/>
      <c r="V59" s="1"/>
    </row>
    <row r="60" ht="12.75" customHeight="1">
      <c r="A60" s="1"/>
      <c r="C60" s="75"/>
      <c r="D60" s="73" t="s">
        <v>68</v>
      </c>
      <c r="G60" s="73"/>
      <c r="H60" s="73"/>
      <c r="I60" s="35"/>
      <c r="J60" s="35"/>
      <c r="K60" s="35"/>
      <c r="L60" s="76" t="s">
        <v>69</v>
      </c>
      <c r="M60" s="69" t="s">
        <v>70</v>
      </c>
      <c r="N60" s="35"/>
      <c r="O60" s="34"/>
      <c r="P60" s="1"/>
      <c r="Q60" s="1"/>
      <c r="R60" s="1"/>
      <c r="S60" s="1"/>
      <c r="T60" s="1"/>
      <c r="U60" s="1"/>
      <c r="V60" s="1"/>
    </row>
    <row r="61" ht="12.75" customHeight="1">
      <c r="A61" s="1"/>
      <c r="B61" s="77"/>
      <c r="C61" s="78"/>
      <c r="D61" s="79" t="s">
        <v>32</v>
      </c>
      <c r="G61" s="80"/>
      <c r="H61" s="80"/>
      <c r="I61" s="35"/>
      <c r="J61" s="35"/>
      <c r="K61" s="35"/>
      <c r="L61" s="81" t="s">
        <v>71</v>
      </c>
      <c r="O61" s="35"/>
      <c r="P61" s="1"/>
      <c r="Q61" s="1"/>
      <c r="R61" s="1"/>
      <c r="S61" s="1"/>
      <c r="T61" s="1"/>
      <c r="U61" s="1"/>
      <c r="V61" s="1"/>
    </row>
    <row r="62" ht="12.75" customHeight="1">
      <c r="A62" s="1"/>
      <c r="B62" s="1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4"/>
      <c r="P62" s="1"/>
      <c r="Q62" s="1"/>
      <c r="R62" s="1"/>
      <c r="S62" s="1"/>
      <c r="T62" s="1"/>
      <c r="U62" s="1"/>
      <c r="V62" s="1"/>
    </row>
    <row r="63" ht="12.75" customHeight="1">
      <c r="A63" s="1"/>
      <c r="C63" s="82"/>
      <c r="D63" s="35"/>
      <c r="E63" s="35"/>
      <c r="F63" s="35"/>
      <c r="G63" s="35"/>
      <c r="H63" s="35"/>
      <c r="I63" s="35"/>
      <c r="J63" s="35"/>
      <c r="K63" s="35"/>
      <c r="L63" s="69" t="s">
        <v>72</v>
      </c>
      <c r="O63" s="83"/>
      <c r="P63" s="1"/>
      <c r="Q63" s="1"/>
      <c r="R63" s="1"/>
      <c r="S63" s="1"/>
      <c r="T63" s="1"/>
      <c r="U63" s="1"/>
      <c r="V63" s="1"/>
    </row>
    <row r="64" ht="12.75" customHeight="1">
      <c r="A64" s="43"/>
      <c r="I64" s="35"/>
      <c r="J64" s="35"/>
      <c r="K64" s="35"/>
      <c r="L64" s="81" t="s">
        <v>73</v>
      </c>
      <c r="M64" s="35"/>
      <c r="N64" s="35"/>
      <c r="O64" s="34"/>
      <c r="P64" s="1"/>
      <c r="Q64" s="1"/>
      <c r="R64" s="1"/>
      <c r="S64" s="1"/>
      <c r="T64" s="1"/>
      <c r="U64" s="1"/>
      <c r="V64" s="1"/>
    </row>
    <row r="65" ht="12.75" customHeight="1">
      <c r="A65" s="84"/>
      <c r="B65" s="53"/>
      <c r="I65" s="35"/>
      <c r="J65" s="35"/>
      <c r="K65" s="35"/>
      <c r="L65" s="35"/>
      <c r="M65" s="35"/>
      <c r="N65" s="35"/>
      <c r="O65" s="34"/>
      <c r="P65" s="1"/>
      <c r="Q65" s="1"/>
      <c r="R65" s="1"/>
      <c r="S65" s="1"/>
      <c r="T65" s="1"/>
      <c r="U65" s="1"/>
      <c r="V65" s="1"/>
    </row>
    <row r="66" ht="12.75" customHeight="1">
      <c r="A66" s="84"/>
      <c r="B66" s="85"/>
      <c r="I66" s="35"/>
      <c r="J66" s="35"/>
      <c r="K66" s="35"/>
      <c r="L66" s="35"/>
      <c r="M66" s="35"/>
      <c r="N66" s="35"/>
      <c r="O66" s="34"/>
      <c r="P66" s="1"/>
      <c r="Q66" s="1"/>
      <c r="R66" s="1"/>
      <c r="S66" s="1"/>
      <c r="T66" s="1"/>
      <c r="U66" s="1"/>
      <c r="V66" s="1"/>
    </row>
    <row r="67" ht="12.75" customHeight="1">
      <c r="A67" s="84"/>
      <c r="B67" s="85"/>
      <c r="I67" s="35"/>
      <c r="J67" s="35"/>
      <c r="K67" s="35"/>
      <c r="L67" s="35"/>
      <c r="M67" s="35"/>
      <c r="N67" s="35"/>
      <c r="O67" s="34"/>
      <c r="P67" s="1"/>
      <c r="Q67" s="1"/>
      <c r="R67" s="1"/>
      <c r="S67" s="1"/>
      <c r="T67" s="1"/>
      <c r="U67" s="1"/>
      <c r="V67" s="1"/>
    </row>
    <row r="68" ht="12.75" customHeight="1">
      <c r="A68" s="84"/>
      <c r="B68" s="53"/>
      <c r="I68" s="35"/>
      <c r="J68" s="35"/>
      <c r="K68" s="35"/>
      <c r="L68" s="35"/>
      <c r="M68" s="35"/>
      <c r="N68" s="35"/>
      <c r="O68" s="34"/>
      <c r="P68" s="1"/>
      <c r="Q68" s="1"/>
      <c r="R68" s="1"/>
      <c r="S68" s="1"/>
      <c r="T68" s="1"/>
      <c r="U68" s="1"/>
      <c r="V68" s="1"/>
    </row>
    <row r="69" ht="12.75" customHeight="1">
      <c r="A69" s="84"/>
      <c r="B69" s="85"/>
      <c r="I69" s="35"/>
      <c r="J69" s="35"/>
      <c r="K69" s="35"/>
      <c r="L69" s="35"/>
      <c r="M69" s="35"/>
      <c r="N69" s="35"/>
      <c r="O69" s="34"/>
      <c r="P69" s="1"/>
      <c r="Q69" s="1"/>
      <c r="R69" s="1"/>
      <c r="S69" s="1"/>
      <c r="T69" s="1"/>
      <c r="U69" s="1"/>
      <c r="V69" s="1"/>
    </row>
    <row r="70" ht="12.75" customHeight="1">
      <c r="A70" s="84"/>
      <c r="B70" s="53"/>
      <c r="I70" s="35"/>
      <c r="J70" s="35"/>
      <c r="K70" s="35"/>
      <c r="L70" s="35"/>
      <c r="M70" s="35"/>
      <c r="N70" s="35"/>
      <c r="O70" s="34"/>
      <c r="P70" s="1"/>
      <c r="Q70" s="1"/>
      <c r="R70" s="1"/>
      <c r="S70" s="1"/>
      <c r="T70" s="1"/>
      <c r="U70" s="1"/>
      <c r="V70" s="1"/>
    </row>
    <row r="71" ht="12.75" customHeight="1">
      <c r="A71" s="84"/>
      <c r="B71" s="85"/>
      <c r="I71" s="35"/>
      <c r="J71" s="35"/>
      <c r="K71" s="35"/>
      <c r="L71" s="35"/>
      <c r="M71" s="35"/>
      <c r="N71" s="35"/>
      <c r="O71" s="34"/>
      <c r="P71" s="1"/>
      <c r="Q71" s="1"/>
      <c r="R71" s="1"/>
      <c r="S71" s="1"/>
      <c r="T71" s="1"/>
      <c r="U71" s="1"/>
      <c r="V71" s="1"/>
    </row>
    <row r="72" ht="12.75" customHeight="1">
      <c r="A72" s="84"/>
      <c r="B72" s="85"/>
      <c r="I72" s="35"/>
      <c r="J72" s="35"/>
      <c r="K72" s="35"/>
      <c r="L72" s="35"/>
      <c r="M72" s="35"/>
      <c r="N72" s="35"/>
      <c r="O72" s="34"/>
      <c r="P72" s="1"/>
      <c r="Q72" s="1"/>
      <c r="R72" s="1"/>
      <c r="S72" s="1"/>
      <c r="T72" s="1"/>
      <c r="U72" s="1"/>
      <c r="V72" s="1"/>
    </row>
    <row r="73" ht="12.75" customHeight="1">
      <c r="I73" s="35"/>
      <c r="J73" s="35"/>
      <c r="K73" s="35"/>
      <c r="L73" s="35"/>
      <c r="M73" s="35"/>
      <c r="N73" s="35"/>
      <c r="O73" s="34"/>
      <c r="P73" s="1"/>
      <c r="Q73" s="1"/>
      <c r="R73" s="1"/>
      <c r="S73" s="1"/>
      <c r="T73" s="1"/>
      <c r="U73" s="1"/>
      <c r="V73" s="1"/>
    </row>
    <row r="74" ht="12.75" customHeight="1">
      <c r="A74" s="84"/>
      <c r="B74" s="53"/>
      <c r="I74" s="35"/>
      <c r="J74" s="35"/>
      <c r="K74" s="35"/>
      <c r="L74" s="35"/>
      <c r="M74" s="35"/>
      <c r="N74" s="35"/>
      <c r="O74" s="34"/>
      <c r="P74" s="1"/>
      <c r="Q74" s="1"/>
      <c r="R74" s="1"/>
      <c r="S74" s="1"/>
      <c r="T74" s="1"/>
      <c r="U74" s="1"/>
      <c r="V74" s="1"/>
    </row>
    <row r="75" ht="12.75" customHeight="1">
      <c r="A75" s="1"/>
      <c r="B75" s="53"/>
      <c r="I75" s="35"/>
      <c r="J75" s="35"/>
      <c r="K75" s="35"/>
      <c r="L75" s="35"/>
      <c r="M75" s="35"/>
      <c r="N75" s="35"/>
      <c r="O75" s="34"/>
      <c r="P75" s="1"/>
      <c r="Q75" s="1"/>
      <c r="R75" s="1"/>
      <c r="S75" s="1"/>
      <c r="T75" s="1"/>
      <c r="U75" s="1"/>
      <c r="V75" s="1"/>
    </row>
    <row r="76" ht="12.75" customHeight="1">
      <c r="A76" s="1"/>
      <c r="B76" s="1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4"/>
      <c r="P76" s="1"/>
      <c r="Q76" s="1"/>
      <c r="R76" s="1"/>
      <c r="S76" s="1"/>
      <c r="T76" s="1"/>
      <c r="U76" s="1"/>
      <c r="V76" s="1"/>
    </row>
    <row r="77" ht="12.75" customHeight="1">
      <c r="A77" s="1"/>
      <c r="B77" s="1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4"/>
      <c r="P77" s="1"/>
      <c r="Q77" s="1"/>
      <c r="R77" s="1"/>
      <c r="S77" s="1"/>
      <c r="T77" s="1"/>
      <c r="U77" s="1"/>
      <c r="V77" s="1"/>
    </row>
    <row r="78" ht="12.75" customHeight="1">
      <c r="A78" s="1"/>
      <c r="B78" s="1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4"/>
      <c r="P78" s="1"/>
      <c r="Q78" s="1"/>
      <c r="R78" s="1"/>
      <c r="S78" s="1"/>
      <c r="T78" s="1"/>
      <c r="U78" s="1"/>
      <c r="V78" s="1"/>
    </row>
    <row r="79" ht="12.75" customHeight="1">
      <c r="A79" s="1"/>
      <c r="B79" s="1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4"/>
      <c r="P79" s="1"/>
      <c r="Q79" s="1"/>
      <c r="R79" s="1"/>
      <c r="S79" s="1"/>
      <c r="T79" s="1"/>
      <c r="U79" s="1"/>
      <c r="V79" s="1"/>
    </row>
    <row r="80" ht="12.75" customHeight="1">
      <c r="A80" s="1"/>
      <c r="B80" s="1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4"/>
      <c r="P80" s="1"/>
      <c r="Q80" s="1"/>
      <c r="R80" s="1"/>
      <c r="S80" s="1"/>
      <c r="T80" s="1"/>
      <c r="U80" s="1"/>
      <c r="V80" s="1"/>
    </row>
    <row r="81" ht="12.75" customHeight="1">
      <c r="A81" s="1"/>
      <c r="B81" s="1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4"/>
      <c r="P81" s="1"/>
      <c r="Q81" s="1"/>
      <c r="R81" s="1"/>
      <c r="S81" s="1"/>
      <c r="T81" s="1"/>
      <c r="U81" s="1"/>
      <c r="V81" s="1"/>
    </row>
    <row r="82" ht="12.75" customHeight="1">
      <c r="A82" s="1"/>
      <c r="B82" s="1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4"/>
      <c r="P82" s="1"/>
      <c r="Q82" s="1"/>
      <c r="R82" s="1"/>
      <c r="S82" s="1"/>
      <c r="T82" s="1"/>
      <c r="U82" s="1"/>
      <c r="V82" s="1"/>
    </row>
    <row r="83" ht="12.75" customHeight="1">
      <c r="A83" s="1"/>
      <c r="B83" s="1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4"/>
      <c r="P83" s="1"/>
      <c r="Q83" s="1"/>
      <c r="R83" s="1"/>
      <c r="S83" s="1"/>
      <c r="T83" s="1"/>
      <c r="U83" s="1"/>
      <c r="V83" s="1"/>
    </row>
    <row r="84" ht="12.75" customHeight="1">
      <c r="A84" s="1"/>
      <c r="B84" s="1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4"/>
      <c r="P84" s="1"/>
      <c r="Q84" s="1"/>
      <c r="R84" s="1"/>
      <c r="S84" s="1"/>
      <c r="T84" s="1"/>
      <c r="U84" s="1"/>
      <c r="V84" s="1"/>
    </row>
    <row r="85" ht="12.75" customHeight="1">
      <c r="A85" s="1"/>
      <c r="B85" s="1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4"/>
      <c r="P85" s="1"/>
      <c r="Q85" s="1"/>
      <c r="R85" s="1"/>
      <c r="S85" s="1"/>
      <c r="T85" s="1"/>
      <c r="U85" s="1"/>
      <c r="V85" s="1"/>
    </row>
    <row r="86" ht="12.75" customHeight="1">
      <c r="A86" s="1"/>
      <c r="B86" s="1"/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4"/>
      <c r="P86" s="1"/>
      <c r="Q86" s="1"/>
      <c r="R86" s="1"/>
      <c r="S86" s="1"/>
      <c r="T86" s="1"/>
      <c r="U86" s="1"/>
      <c r="V86" s="1"/>
    </row>
    <row r="87" ht="12.75" customHeight="1">
      <c r="A87" s="1"/>
      <c r="B87" s="1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4"/>
      <c r="P87" s="1"/>
      <c r="Q87" s="1"/>
      <c r="R87" s="1"/>
      <c r="S87" s="1"/>
      <c r="T87" s="1"/>
      <c r="U87" s="1"/>
      <c r="V87" s="1"/>
    </row>
    <row r="88" ht="12.75" customHeight="1">
      <c r="A88" s="1"/>
      <c r="B88" s="1"/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4"/>
      <c r="P88" s="1"/>
      <c r="Q88" s="1"/>
      <c r="R88" s="1"/>
      <c r="S88" s="1"/>
      <c r="T88" s="1"/>
      <c r="U88" s="1"/>
      <c r="V88" s="1"/>
    </row>
    <row r="89" ht="12.75" customHeight="1">
      <c r="A89" s="1"/>
      <c r="B89" s="1"/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4"/>
      <c r="P89" s="1"/>
      <c r="Q89" s="1"/>
      <c r="R89" s="1"/>
      <c r="S89" s="1"/>
      <c r="T89" s="1"/>
      <c r="U89" s="1"/>
      <c r="V89" s="1"/>
    </row>
    <row r="90" ht="12.75" customHeight="1">
      <c r="A90" s="1"/>
      <c r="B90" s="1"/>
      <c r="C90" s="34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4"/>
      <c r="P90" s="1"/>
      <c r="Q90" s="1"/>
      <c r="R90" s="1"/>
      <c r="S90" s="1"/>
      <c r="T90" s="1"/>
      <c r="U90" s="1"/>
      <c r="V90" s="1"/>
    </row>
    <row r="91" ht="12.75" customHeight="1">
      <c r="A91" s="1"/>
      <c r="B91" s="1"/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4"/>
      <c r="P91" s="1"/>
      <c r="Q91" s="1"/>
      <c r="R91" s="1"/>
      <c r="S91" s="1"/>
      <c r="T91" s="1"/>
      <c r="U91" s="1"/>
      <c r="V91" s="1"/>
    </row>
    <row r="92" ht="12.75" customHeight="1">
      <c r="A92" s="1"/>
      <c r="B92" s="1"/>
      <c r="C92" s="34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4"/>
      <c r="P92" s="1"/>
      <c r="Q92" s="1"/>
      <c r="R92" s="1"/>
      <c r="S92" s="1"/>
      <c r="T92" s="1"/>
      <c r="U92" s="1"/>
      <c r="V92" s="1"/>
    </row>
    <row r="93" ht="12.75" customHeight="1">
      <c r="A93" s="1"/>
      <c r="B93" s="1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4"/>
      <c r="P93" s="1"/>
      <c r="Q93" s="1"/>
      <c r="R93" s="1"/>
      <c r="S93" s="1"/>
      <c r="T93" s="1"/>
      <c r="U93" s="1"/>
      <c r="V93" s="1"/>
    </row>
    <row r="94" ht="12.75" customHeight="1">
      <c r="A94" s="1"/>
      <c r="B94" s="1"/>
      <c r="C94" s="34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4"/>
      <c r="P94" s="1"/>
      <c r="Q94" s="1"/>
      <c r="R94" s="1"/>
      <c r="S94" s="1"/>
      <c r="T94" s="1"/>
      <c r="U94" s="1"/>
      <c r="V94" s="1"/>
    </row>
    <row r="95" ht="12.75" customHeight="1">
      <c r="A95" s="1"/>
      <c r="B95" s="1"/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4"/>
      <c r="P95" s="1"/>
      <c r="Q95" s="1"/>
      <c r="R95" s="1"/>
      <c r="S95" s="1"/>
      <c r="T95" s="1"/>
      <c r="U95" s="1"/>
      <c r="V95" s="1"/>
    </row>
    <row r="96" ht="12.75" customHeight="1">
      <c r="A96" s="1"/>
      <c r="B96" s="1"/>
      <c r="C96" s="34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4"/>
      <c r="P96" s="1"/>
      <c r="Q96" s="1"/>
      <c r="R96" s="1"/>
      <c r="S96" s="1"/>
      <c r="T96" s="1"/>
      <c r="U96" s="1"/>
      <c r="V96" s="1"/>
    </row>
    <row r="97" ht="12.75" customHeight="1">
      <c r="A97" s="1"/>
      <c r="B97" s="1"/>
      <c r="C97" s="34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4"/>
      <c r="P97" s="1"/>
      <c r="Q97" s="1"/>
      <c r="R97" s="1"/>
      <c r="S97" s="1"/>
      <c r="T97" s="1"/>
      <c r="U97" s="1"/>
      <c r="V97" s="1"/>
    </row>
    <row r="98" ht="12.75" customHeight="1">
      <c r="A98" s="1"/>
      <c r="B98" s="1"/>
      <c r="C98" s="34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4"/>
      <c r="P98" s="1"/>
      <c r="Q98" s="1"/>
      <c r="R98" s="1"/>
      <c r="S98" s="1"/>
      <c r="T98" s="1"/>
      <c r="U98" s="1"/>
      <c r="V98" s="1"/>
    </row>
    <row r="99" ht="12.75" customHeight="1">
      <c r="A99" s="1"/>
      <c r="B99" s="1"/>
      <c r="C99" s="34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4"/>
      <c r="P99" s="1"/>
      <c r="Q99" s="1"/>
      <c r="R99" s="1"/>
      <c r="S99" s="1"/>
      <c r="T99" s="1"/>
      <c r="U99" s="1"/>
      <c r="V99" s="1"/>
    </row>
    <row r="100" ht="12.75" customHeight="1">
      <c r="A100" s="1"/>
      <c r="B100" s="1"/>
      <c r="C100" s="34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4"/>
      <c r="P100" s="1"/>
      <c r="Q100" s="1"/>
      <c r="R100" s="1"/>
      <c r="S100" s="1"/>
      <c r="T100" s="1"/>
      <c r="U100" s="1"/>
      <c r="V100" s="1"/>
    </row>
    <row r="101" ht="12.75" customHeight="1">
      <c r="A101" s="1"/>
      <c r="B101" s="1"/>
      <c r="C101" s="34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4"/>
      <c r="P101" s="1"/>
      <c r="Q101" s="1"/>
      <c r="R101" s="1"/>
      <c r="S101" s="1"/>
      <c r="T101" s="1"/>
      <c r="U101" s="1"/>
      <c r="V101" s="1"/>
    </row>
    <row r="102" ht="12.75" customHeight="1">
      <c r="A102" s="1"/>
      <c r="B102" s="1"/>
      <c r="C102" s="34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4"/>
      <c r="P102" s="1"/>
      <c r="Q102" s="1"/>
      <c r="R102" s="1"/>
      <c r="S102" s="1"/>
      <c r="T102" s="1"/>
      <c r="U102" s="1"/>
      <c r="V102" s="1"/>
    </row>
    <row r="103" ht="12.75" customHeight="1">
      <c r="A103" s="1"/>
      <c r="B103" s="1"/>
      <c r="C103" s="34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4"/>
      <c r="P103" s="1"/>
      <c r="Q103" s="1"/>
      <c r="R103" s="1"/>
      <c r="S103" s="1"/>
      <c r="T103" s="1"/>
      <c r="U103" s="1"/>
      <c r="V103" s="1"/>
    </row>
    <row r="104" ht="12.75" customHeight="1">
      <c r="A104" s="1"/>
      <c r="B104" s="1"/>
      <c r="C104" s="34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4"/>
      <c r="P104" s="1"/>
      <c r="Q104" s="1"/>
      <c r="R104" s="1"/>
      <c r="S104" s="1"/>
      <c r="T104" s="1"/>
      <c r="U104" s="1"/>
      <c r="V104" s="1"/>
    </row>
    <row r="105" ht="12.75" customHeight="1">
      <c r="A105" s="1"/>
      <c r="B105" s="1"/>
      <c r="C105" s="34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4"/>
      <c r="P105" s="1"/>
      <c r="Q105" s="1"/>
      <c r="R105" s="1"/>
      <c r="S105" s="1"/>
      <c r="T105" s="1"/>
      <c r="U105" s="1"/>
      <c r="V105" s="1"/>
    </row>
    <row r="106" ht="12.75" customHeight="1">
      <c r="A106" s="1"/>
      <c r="B106" s="1"/>
      <c r="C106" s="34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4"/>
      <c r="P106" s="1"/>
      <c r="Q106" s="1"/>
      <c r="R106" s="1"/>
      <c r="S106" s="1"/>
      <c r="T106" s="1"/>
      <c r="U106" s="1"/>
      <c r="V106" s="1"/>
    </row>
    <row r="107" ht="12.75" customHeight="1">
      <c r="A107" s="1"/>
      <c r="B107" s="1"/>
      <c r="C107" s="34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4"/>
      <c r="P107" s="1"/>
      <c r="Q107" s="1"/>
      <c r="R107" s="1"/>
      <c r="S107" s="1"/>
      <c r="T107" s="1"/>
      <c r="U107" s="1"/>
      <c r="V107" s="1"/>
    </row>
    <row r="108" ht="12.75" customHeight="1">
      <c r="A108" s="1"/>
      <c r="B108" s="1"/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4"/>
      <c r="P108" s="1"/>
      <c r="Q108" s="1"/>
      <c r="R108" s="1"/>
      <c r="S108" s="1"/>
      <c r="T108" s="1"/>
      <c r="U108" s="1"/>
      <c r="V108" s="1"/>
    </row>
    <row r="109" ht="12.75" customHeight="1">
      <c r="A109" s="1"/>
      <c r="B109" s="1"/>
      <c r="C109" s="34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4"/>
      <c r="P109" s="1"/>
      <c r="Q109" s="1"/>
      <c r="R109" s="1"/>
      <c r="S109" s="1"/>
      <c r="T109" s="1"/>
      <c r="U109" s="1"/>
      <c r="V109" s="1"/>
    </row>
    <row r="110" ht="12.75" customHeight="1">
      <c r="A110" s="1"/>
      <c r="B110" s="1"/>
      <c r="C110" s="34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4"/>
      <c r="P110" s="1"/>
      <c r="Q110" s="1"/>
      <c r="R110" s="1"/>
      <c r="S110" s="1"/>
      <c r="T110" s="1"/>
      <c r="U110" s="1"/>
      <c r="V110" s="1"/>
    </row>
    <row r="111" ht="12.75" customHeight="1">
      <c r="A111" s="1"/>
      <c r="B111" s="1"/>
      <c r="C111" s="34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4"/>
      <c r="P111" s="1"/>
      <c r="Q111" s="1"/>
      <c r="R111" s="1"/>
      <c r="S111" s="1"/>
      <c r="T111" s="1"/>
      <c r="U111" s="1"/>
      <c r="V111" s="1"/>
    </row>
    <row r="112" ht="12.75" customHeight="1">
      <c r="A112" s="1"/>
      <c r="B112" s="1"/>
      <c r="C112" s="34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4"/>
      <c r="P112" s="1"/>
      <c r="Q112" s="1"/>
      <c r="R112" s="1"/>
      <c r="S112" s="1"/>
      <c r="T112" s="1"/>
      <c r="U112" s="1"/>
      <c r="V112" s="1"/>
    </row>
    <row r="113" ht="12.75" customHeight="1">
      <c r="A113" s="1"/>
      <c r="B113" s="1"/>
      <c r="C113" s="34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4"/>
      <c r="P113" s="1"/>
      <c r="Q113" s="1"/>
      <c r="R113" s="1"/>
      <c r="S113" s="1"/>
      <c r="T113" s="1"/>
      <c r="U113" s="1"/>
      <c r="V113" s="1"/>
    </row>
    <row r="114" ht="12.75" customHeight="1">
      <c r="A114" s="1"/>
      <c r="B114" s="1"/>
      <c r="C114" s="34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4"/>
      <c r="P114" s="1"/>
      <c r="Q114" s="1"/>
      <c r="R114" s="1"/>
      <c r="S114" s="1"/>
      <c r="T114" s="1"/>
      <c r="U114" s="1"/>
      <c r="V114" s="1"/>
    </row>
    <row r="115" ht="12.75" customHeight="1">
      <c r="A115" s="1"/>
      <c r="B115" s="1"/>
      <c r="C115" s="34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4"/>
      <c r="P115" s="1"/>
      <c r="Q115" s="1"/>
      <c r="R115" s="1"/>
      <c r="S115" s="1"/>
      <c r="T115" s="1"/>
      <c r="U115" s="1"/>
      <c r="V115" s="1"/>
    </row>
    <row r="116" ht="12.75" customHeight="1">
      <c r="A116" s="1"/>
      <c r="B116" s="1"/>
      <c r="C116" s="34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4"/>
      <c r="P116" s="1"/>
      <c r="Q116" s="1"/>
      <c r="R116" s="1"/>
      <c r="S116" s="1"/>
      <c r="T116" s="1"/>
      <c r="U116" s="1"/>
      <c r="V116" s="1"/>
    </row>
    <row r="117" ht="12.75" customHeight="1">
      <c r="A117" s="1"/>
      <c r="B117" s="1"/>
      <c r="C117" s="34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4"/>
      <c r="P117" s="1"/>
      <c r="Q117" s="1"/>
      <c r="R117" s="1"/>
      <c r="S117" s="1"/>
      <c r="T117" s="1"/>
      <c r="U117" s="1"/>
      <c r="V117" s="1"/>
    </row>
    <row r="118" ht="12.75" customHeight="1">
      <c r="A118" s="1"/>
      <c r="B118" s="1"/>
      <c r="C118" s="34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4"/>
      <c r="P118" s="1"/>
      <c r="Q118" s="1"/>
      <c r="R118" s="1"/>
      <c r="S118" s="1"/>
      <c r="T118" s="1"/>
      <c r="U118" s="1"/>
      <c r="V118" s="1"/>
    </row>
    <row r="119" ht="12.75" customHeight="1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"/>
      <c r="P119" s="1"/>
      <c r="Q119" s="1"/>
      <c r="R119" s="1"/>
      <c r="S119" s="1"/>
      <c r="T119" s="1"/>
      <c r="U119" s="1"/>
      <c r="V119" s="1"/>
    </row>
    <row r="120" ht="12.75" customHeight="1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2.75" customHeight="1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2.75" customHeight="1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2.75" customHeight="1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2.75" customHeight="1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2.75" customHeight="1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2.75" customHeight="1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2.75" customHeight="1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2.75" customHeight="1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2.75" customHeight="1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2.75" customHeight="1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2.75" customHeight="1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2.75" customHeight="1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2.75" customHeight="1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2.75" customHeight="1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2.75" customHeight="1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2.75" customHeight="1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2.75" customHeight="1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2.75" customHeight="1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2.75" customHeight="1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2.75" customHeight="1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2.75" customHeight="1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2.75" customHeight="1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2.75" customHeight="1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2.75" customHeight="1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2.75" customHeight="1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2.75" customHeight="1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2.75" customHeight="1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2.75" customHeight="1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2.75" customHeight="1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2.75" customHeight="1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2.75" customHeight="1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2.75" customHeight="1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2.75" customHeight="1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2.75" customHeight="1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2.75" customHeight="1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2.75" customHeight="1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2.75" customHeight="1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2.75" customHeight="1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2.75" customHeight="1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2.75" customHeight="1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2.75" customHeight="1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2.75" customHeight="1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2.75" customHeight="1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2.75" customHeight="1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2.75" customHeight="1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2.75" customHeight="1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2.75" customHeight="1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2.75" customHeight="1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2.75" customHeight="1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12.75" customHeight="1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12.75" customHeight="1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12.75" customHeight="1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12.75" customHeight="1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12.75" customHeight="1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12.75" customHeight="1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12.75" customHeight="1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12.75" customHeight="1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12.75" customHeight="1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12.75" customHeight="1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12.75" customHeight="1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12.75" customHeight="1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12.75" customHeight="1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12.75" customHeight="1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12.75" customHeight="1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12.75" customHeight="1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12.75" customHeight="1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12.75" customHeight="1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12.75" customHeight="1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12.75" customHeight="1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12.75" customHeight="1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12.75" customHeight="1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12.75" customHeight="1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12.75" customHeight="1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12.75" customHeight="1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12.75" customHeight="1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12.75" customHeight="1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12.75" customHeight="1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12.75" customHeight="1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12.75" customHeight="1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12.75" customHeight="1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12.75" customHeight="1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12.75" customHeight="1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12.75" customHeight="1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12.75" customHeight="1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12.75" customHeight="1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12.75" customHeight="1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12.75" customHeight="1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12.75" customHeight="1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12.75" customHeight="1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12.75" customHeight="1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12.75" customHeight="1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12.75" customHeight="1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12.75" customHeight="1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12.75" customHeight="1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12.75" customHeight="1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12.75" customHeight="1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12.75" customHeight="1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12.75" customHeight="1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12.75" customHeight="1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12.75" customHeight="1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12.75" customHeight="1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12.75" customHeight="1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12.75" customHeight="1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12.75" customHeight="1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12.75" customHeight="1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12.75" customHeight="1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12.75" customHeight="1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12.75" customHeight="1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12.75" customHeight="1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12.75" customHeight="1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12.75" customHeight="1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12.75" customHeight="1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12.75" customHeight="1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12.75" customHeight="1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12.75" customHeight="1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12.75" customHeight="1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12.75" customHeight="1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12.75" customHeight="1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12.75" customHeight="1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12.75" customHeight="1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12.75" customHeight="1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12.75" customHeight="1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12.75" customHeight="1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12.75" customHeight="1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12.75" customHeight="1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12.75" customHeight="1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12.75" customHeight="1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12.75" customHeight="1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12.75" customHeight="1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12.75" customHeight="1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12.75" customHeight="1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12.75" customHeight="1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12.75" customHeight="1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12.75" customHeight="1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12.75" customHeight="1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12.75" customHeight="1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12.75" customHeight="1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12.75" customHeight="1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12.75" customHeight="1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12.75" customHeight="1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12.75" customHeight="1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12.75" customHeight="1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12.75" customHeight="1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12.75" customHeight="1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12.75" customHeight="1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12.75" customHeight="1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12.75" customHeight="1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12.75" customHeight="1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12.75" customHeight="1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12.75" customHeight="1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12.75" customHeight="1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12.75" customHeight="1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12.75" customHeight="1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12.75" customHeight="1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12.75" customHeight="1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12.75" customHeight="1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12.75" customHeight="1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12.75" customHeight="1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12.75" customHeight="1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12.75" customHeight="1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12.75" customHeight="1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12.75" customHeight="1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12.75" customHeight="1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12.75" customHeight="1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12.75" customHeight="1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12.75" customHeight="1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12.75" customHeight="1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12.75" customHeight="1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12.75" customHeight="1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12.75" customHeight="1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12.75" customHeight="1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12.75" customHeight="1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12.75" customHeight="1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12.75" customHeight="1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12.75" customHeight="1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12.75" customHeight="1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12.75" customHeight="1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12.75" customHeight="1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12.75" customHeight="1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12.75" customHeight="1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12.75" customHeight="1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12.75" customHeight="1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12.75" customHeight="1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12.75" customHeight="1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12.75" customHeight="1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12.75" customHeight="1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12.75" customHeight="1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12.75" customHeight="1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12.75" customHeight="1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12.75" customHeight="1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12.75" customHeight="1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12.75" customHeight="1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12.75" customHeight="1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12.75" customHeight="1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12.75" customHeight="1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12.75" customHeight="1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12.75" customHeight="1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12.75" customHeight="1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12.75" customHeight="1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12.75" customHeight="1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12.75" customHeight="1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12.75" customHeight="1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12.75" customHeight="1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12.75" customHeight="1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12.75" customHeight="1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12.75" customHeight="1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12.75" customHeight="1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12.75" customHeight="1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12.75" customHeight="1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12.75" customHeight="1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12.75" customHeight="1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12.75" customHeight="1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12.75" customHeight="1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12.75" customHeight="1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12.75" customHeight="1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12.75" customHeight="1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12.75" customHeight="1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12.75" customHeight="1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12.75" customHeight="1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12.75" customHeight="1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12.75" customHeight="1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12.75" customHeight="1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12.75" customHeight="1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12.75" customHeight="1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12.75" customHeight="1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12.75" customHeight="1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12.75" customHeight="1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12.75" customHeight="1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12.75" customHeight="1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12.75" customHeight="1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12.75" customHeight="1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12.75" customHeight="1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12.75" customHeight="1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12.75" customHeight="1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12.75" customHeight="1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12.75" customHeight="1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12.75" customHeight="1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12.75" customHeight="1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12.75" customHeight="1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12.75" customHeight="1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12.75" customHeight="1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12.75" customHeight="1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12.75" customHeight="1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12.75" customHeight="1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12.75" customHeight="1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12.75" customHeight="1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12.75" customHeight="1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12.75" customHeight="1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12.75" customHeight="1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12.75" customHeight="1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12.75" customHeight="1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12.75" customHeight="1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12.75" customHeight="1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12.75" customHeight="1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12.75" customHeight="1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12.75" customHeight="1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12.75" customHeight="1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12.75" customHeight="1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12.75" customHeight="1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12.75" customHeight="1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12.75" customHeight="1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12.75" customHeight="1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12.75" customHeight="1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12.75" customHeight="1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12.75" customHeight="1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12.75" customHeight="1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12.75" customHeight="1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12.75" customHeight="1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12.75" customHeight="1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12.75" customHeight="1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12.75" customHeight="1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12.75" customHeight="1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12.75" customHeight="1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12.75" customHeight="1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12.75" customHeight="1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12.75" customHeight="1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12.75" customHeight="1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12.75" customHeight="1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12.75" customHeight="1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12.75" customHeight="1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12.75" customHeight="1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12.75" customHeight="1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12.75" customHeight="1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12.75" customHeight="1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12.75" customHeight="1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12.75" customHeight="1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12.75" customHeight="1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12.75" customHeight="1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12.75" customHeight="1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12.75" customHeight="1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12.75" customHeight="1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12.75" customHeight="1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12.75" customHeight="1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12.75" customHeight="1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12.75" customHeight="1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12.75" customHeight="1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12.75" customHeight="1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12.75" customHeight="1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12.75" customHeight="1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12.75" customHeight="1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12.75" customHeight="1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12.75" customHeight="1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12.75" customHeight="1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12.75" customHeight="1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12.75" customHeight="1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12.75" customHeight="1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12.75" customHeight="1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12.75" customHeight="1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12.75" customHeight="1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12.75" customHeight="1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12.75" customHeight="1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12.75" customHeight="1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12.75" customHeight="1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12.75" customHeight="1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12.75" customHeight="1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12.75" customHeight="1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12.75" customHeight="1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12.75" customHeight="1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12.75" customHeight="1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12.75" customHeight="1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12.75" customHeight="1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12.75" customHeight="1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12.75" customHeight="1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12.75" customHeight="1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12.75" customHeight="1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12.75" customHeight="1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12.75" customHeight="1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12.75" customHeight="1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12.75" customHeight="1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12.75" customHeight="1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12.75" customHeight="1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12.75" customHeight="1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12.75" customHeight="1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12.75" customHeight="1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12.75" customHeight="1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12.75" customHeight="1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12.75" customHeight="1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12.75" customHeight="1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12.75" customHeight="1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12.75" customHeight="1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12.75" customHeight="1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12.75" customHeight="1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12.75" customHeight="1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12.75" customHeight="1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12.75" customHeight="1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12.75" customHeight="1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12.75" customHeight="1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12.75" customHeight="1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12.75" customHeight="1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12.75" customHeight="1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12.75" customHeight="1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12.75" customHeight="1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12.75" customHeight="1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12.75" customHeight="1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12.75" customHeight="1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12.75" customHeight="1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12.75" customHeight="1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12.75" customHeight="1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12.75" customHeight="1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12.75" customHeight="1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12.75" customHeight="1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12.75" customHeight="1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12.75" customHeight="1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12.75" customHeight="1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12.75" customHeight="1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12.75" customHeight="1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12.75" customHeight="1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12.75" customHeight="1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12.75" customHeight="1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12.75" customHeight="1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12.75" customHeight="1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12.75" customHeight="1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12.75" customHeight="1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12.75" customHeight="1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12.75" customHeight="1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12.75" customHeight="1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12.75" customHeight="1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12.75" customHeight="1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12.75" customHeight="1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12.75" customHeight="1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12.75" customHeight="1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12.75" customHeight="1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12.75" customHeight="1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12.75" customHeight="1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12.75" customHeight="1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12.75" customHeight="1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12.75" customHeight="1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12.75" customHeight="1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12.75" customHeight="1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12.75" customHeight="1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12.75" customHeight="1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12.75" customHeight="1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12.75" customHeight="1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12.75" customHeight="1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12.75" customHeight="1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12.75" customHeight="1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12.75" customHeight="1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12.75" customHeight="1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12.75" customHeight="1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12.75" customHeight="1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12.75" customHeight="1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12.75" customHeight="1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12.75" customHeight="1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12.75" customHeight="1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12.75" customHeight="1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12.75" customHeight="1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12.75" customHeight="1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12.75" customHeight="1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12.75" customHeight="1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12.75" customHeight="1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12.75" customHeight="1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12.75" customHeight="1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12.75" customHeight="1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12.75" customHeight="1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12.75" customHeight="1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12.75" customHeight="1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12.75" customHeight="1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12.75" customHeight="1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12.75" customHeight="1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12.75" customHeight="1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12.75" customHeight="1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12.75" customHeight="1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12.75" customHeight="1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12.75" customHeight="1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12.75" customHeight="1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12.75" customHeight="1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12.75" customHeight="1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12.75" customHeight="1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12.75" customHeight="1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12.75" customHeight="1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12.75" customHeight="1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12.75" customHeight="1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12.75" customHeight="1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12.75" customHeight="1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12.75" customHeight="1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12.75" customHeight="1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12.75" customHeight="1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12.75" customHeight="1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12.75" customHeight="1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12.75" customHeight="1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12.75" customHeight="1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12.75" customHeight="1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12.75" customHeight="1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12.75" customHeight="1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12.75" customHeight="1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12.75" customHeight="1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12.75" customHeight="1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12.75" customHeight="1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12.75" customHeight="1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12.75" customHeight="1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12.75" customHeight="1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12.75" customHeight="1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12.75" customHeight="1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12.75" customHeight="1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12.75" customHeight="1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12.75" customHeight="1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12.75" customHeight="1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12.75" customHeight="1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12.75" customHeight="1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12.75" customHeight="1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12.75" customHeight="1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12.75" customHeight="1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12.75" customHeight="1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12.75" customHeight="1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12.75" customHeight="1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12.75" customHeight="1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12.75" customHeight="1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12.75" customHeight="1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12.75" customHeight="1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12.75" customHeight="1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12.75" customHeight="1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12.75" customHeight="1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12.75" customHeight="1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12.75" customHeight="1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12.75" customHeight="1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12.75" customHeight="1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12.75" customHeight="1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12.75" customHeight="1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12.75" customHeight="1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12.75" customHeight="1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12.75" customHeight="1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12.75" customHeight="1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12.75" customHeight="1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12.75" customHeight="1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12.75" customHeight="1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12.75" customHeight="1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12.75" customHeight="1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12.75" customHeight="1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12.75" customHeight="1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12.75" customHeight="1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12.75" customHeight="1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12.75" customHeight="1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12.75" customHeight="1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12.75" customHeight="1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12.75" customHeight="1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12.75" customHeight="1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12.75" customHeight="1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12.75" customHeight="1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12.75" customHeight="1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12.75" customHeight="1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12.75" customHeight="1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12.75" customHeight="1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12.75" customHeight="1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12.75" customHeight="1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12.75" customHeight="1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12.75" customHeight="1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12.75" customHeight="1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12.75" customHeight="1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12.75" customHeight="1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12.75" customHeight="1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12.75" customHeight="1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12.75" customHeight="1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12.75" customHeight="1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12.75" customHeight="1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12.75" customHeight="1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12.75" customHeight="1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12.75" customHeight="1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12.75" customHeight="1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12.75" customHeight="1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12.75" customHeight="1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12.75" customHeight="1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12.75" customHeight="1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12.75" customHeight="1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12.75" customHeight="1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12.75" customHeight="1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12.75" customHeight="1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12.75" customHeight="1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12.75" customHeight="1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12.75" customHeight="1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12.75" customHeight="1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12.75" customHeight="1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12.75" customHeight="1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12.75" customHeight="1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12.75" customHeight="1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12.75" customHeight="1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12.75" customHeight="1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12.75" customHeight="1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12.75" customHeight="1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12.75" customHeight="1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12.75" customHeight="1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12.75" customHeight="1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12.75" customHeight="1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12.75" customHeight="1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12.75" customHeight="1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12.75" customHeight="1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12.75" customHeight="1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12.75" customHeight="1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12.75" customHeight="1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12.75" customHeight="1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12.75" customHeight="1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12.75" customHeight="1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12.75" customHeight="1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12.75" customHeight="1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12.75" customHeight="1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12.75" customHeight="1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12.75" customHeight="1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12.75" customHeight="1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12.75" customHeight="1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12.75" customHeight="1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12.75" customHeight="1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12.75" customHeight="1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12.75" customHeight="1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12.75" customHeight="1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12.75" customHeight="1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12.75" customHeight="1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12.75" customHeight="1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12.75" customHeight="1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12.75" customHeight="1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12.75" customHeight="1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12.75" customHeight="1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12.75" customHeight="1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12.75" customHeight="1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12.75" customHeight="1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12.75" customHeight="1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12.75" customHeight="1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12.75" customHeight="1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12.75" customHeight="1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12.75" customHeight="1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12.75" customHeight="1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12.75" customHeight="1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12.75" customHeight="1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12.75" customHeight="1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12.75" customHeight="1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12.75" customHeight="1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12.75" customHeight="1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12.75" customHeight="1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12.75" customHeight="1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12.75" customHeight="1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12.75" customHeight="1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12.75" customHeight="1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12.75" customHeight="1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12.75" customHeight="1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12.75" customHeight="1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12.75" customHeight="1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12.75" customHeight="1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12.75" customHeight="1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12.75" customHeight="1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12.75" customHeight="1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12.75" customHeight="1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12.75" customHeight="1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12.75" customHeight="1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12.75" customHeight="1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12.75" customHeight="1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12.75" customHeight="1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12.75" customHeight="1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12.75" customHeight="1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12.75" customHeight="1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12.75" customHeight="1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12.75" customHeight="1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12.75" customHeight="1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12.75" customHeight="1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12.75" customHeight="1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12.75" customHeight="1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12.75" customHeight="1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12.75" customHeight="1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12.75" customHeight="1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12.75" customHeight="1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12.75" customHeight="1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12.75" customHeight="1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12.75" customHeight="1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12.75" customHeight="1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12.75" customHeight="1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12.75" customHeight="1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12.75" customHeight="1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12.75" customHeight="1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12.75" customHeight="1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12.75" customHeight="1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12.75" customHeight="1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12.75" customHeight="1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12.75" customHeight="1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12.75" customHeight="1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12.75" customHeight="1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12.75" customHeight="1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12.75" customHeight="1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12.75" customHeight="1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12.75" customHeight="1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12.75" customHeight="1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12.75" customHeight="1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12.75" customHeight="1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12.75" customHeight="1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12.75" customHeight="1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12.75" customHeight="1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12.75" customHeight="1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12.75" customHeight="1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12.75" customHeight="1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12.75" customHeight="1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12.75" customHeight="1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12.75" customHeight="1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12.75" customHeight="1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12.75" customHeight="1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12.75" customHeight="1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12.75" customHeight="1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12.75" customHeight="1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12.75" customHeight="1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12.75" customHeight="1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12.75" customHeight="1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12.75" customHeight="1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12.75" customHeight="1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12.75" customHeight="1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12.75" customHeight="1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12.75" customHeight="1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12.75" customHeight="1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12.75" customHeight="1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12.75" customHeight="1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12.75" customHeight="1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12.75" customHeight="1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12.75" customHeight="1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12.75" customHeight="1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12.75" customHeight="1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12.75" customHeight="1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12.75" customHeight="1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12.75" customHeight="1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12.75" customHeight="1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12.75" customHeight="1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12.75" customHeight="1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12.75" customHeight="1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12.75" customHeight="1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12.75" customHeight="1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12.75" customHeight="1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12.75" customHeight="1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12.75" customHeight="1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12.75" customHeight="1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12.75" customHeight="1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12.75" customHeight="1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12.75" customHeight="1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12.75" customHeight="1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12.75" customHeight="1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12.75" customHeight="1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12.75" customHeight="1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12.75" customHeight="1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12.75" customHeight="1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12.75" customHeight="1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12.75" customHeight="1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12.75" customHeight="1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12.75" customHeight="1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12.75" customHeight="1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12.75" customHeight="1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12.75" customHeight="1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12.75" customHeight="1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12.75" customHeight="1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12.75" customHeight="1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12.75" customHeight="1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12.75" customHeight="1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12.75" customHeight="1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12.75" customHeight="1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12.75" customHeight="1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12.75" customHeight="1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12.75" customHeight="1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12.75" customHeight="1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12.75" customHeight="1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12.75" customHeight="1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12.75" customHeight="1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12.75" customHeight="1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12.75" customHeight="1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12.75" customHeight="1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12.75" customHeight="1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12.75" customHeight="1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12.75" customHeight="1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12.75" customHeight="1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12.75" customHeight="1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12.75" customHeight="1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12.75" customHeight="1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12.75" customHeight="1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12.75" customHeight="1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12.75" customHeight="1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12.75" customHeight="1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12.75" customHeight="1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12.75" customHeight="1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12.75" customHeight="1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12.75" customHeight="1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12.75" customHeight="1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12.75" customHeight="1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12.75" customHeight="1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12.75" customHeight="1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12.75" customHeight="1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12.75" customHeight="1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12.75" customHeight="1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12.75" customHeight="1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12.75" customHeight="1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12.75" customHeight="1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12.75" customHeight="1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12.75" customHeight="1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12.75" customHeight="1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12.75" customHeight="1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12.75" customHeight="1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12.75" customHeight="1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12.75" customHeight="1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12.75" customHeight="1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12.75" customHeight="1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12.75" customHeight="1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12.75" customHeight="1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12.75" customHeight="1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12.75" customHeight="1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12.75" customHeight="1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12.75" customHeight="1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12.75" customHeight="1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12.75" customHeight="1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12.75" customHeight="1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12.75" customHeight="1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12.75" customHeight="1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12.75" customHeight="1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12.75" customHeight="1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12.75" customHeight="1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12.75" customHeight="1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12.75" customHeight="1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12.75" customHeight="1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12.75" customHeight="1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12.75" customHeight="1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12.75" customHeight="1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12.75" customHeight="1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12.75" customHeight="1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12.75" customHeight="1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12.75" customHeight="1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12.75" customHeight="1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12.75" customHeight="1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12.75" customHeight="1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12.75" customHeight="1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12.75" customHeight="1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12.75" customHeight="1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12.75" customHeight="1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12.75" customHeight="1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12.75" customHeight="1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12.75" customHeight="1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12.75" customHeight="1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12.75" customHeight="1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12.75" customHeight="1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12.75" customHeight="1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12.75" customHeight="1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12.75" customHeight="1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12.75" customHeight="1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12.75" customHeight="1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12.75" customHeight="1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12.75" customHeight="1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12.75" customHeight="1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12.75" customHeight="1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12.75" customHeight="1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12.75" customHeight="1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12.75" customHeight="1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12.75" customHeight="1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12.75" customHeight="1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12.75" customHeight="1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12.75" customHeight="1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12.75" customHeight="1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12.75" customHeight="1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12.75" customHeight="1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12.75" customHeight="1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12.75" customHeight="1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12.75" customHeight="1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12.75" customHeight="1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12.75" customHeight="1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12.75" customHeight="1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12.75" customHeight="1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12.75" customHeight="1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12.75" customHeight="1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12.75" customHeight="1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12.75" customHeight="1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12.75" customHeight="1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12.75" customHeight="1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12.75" customHeight="1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12.75" customHeight="1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12.75" customHeight="1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12.75" customHeight="1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12.75" customHeight="1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12.75" customHeight="1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12.75" customHeight="1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12.75" customHeight="1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12.75" customHeight="1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12.75" customHeight="1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12.75" customHeight="1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12.75" customHeight="1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12.75" customHeight="1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12.75" customHeight="1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12.75" customHeight="1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12.75" customHeight="1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12.75" customHeight="1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12.75" customHeight="1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12.75" customHeight="1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12.75" customHeight="1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12.75" customHeight="1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12.75" customHeight="1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12.75" customHeight="1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12.75" customHeight="1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12.75" customHeight="1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12.75" customHeight="1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12.75" customHeight="1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12.75" customHeight="1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12.75" customHeight="1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12.75" customHeight="1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12.75" customHeight="1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12.75" customHeight="1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12.75" customHeight="1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12.75" customHeight="1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12.75" customHeight="1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12.75" customHeight="1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12.75" customHeight="1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12.75" customHeight="1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12.75" customHeight="1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12.75" customHeight="1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12.75" customHeight="1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12.75" customHeight="1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12.75" customHeight="1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12.75" customHeight="1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12.75" customHeight="1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12.75" customHeight="1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12.75" customHeight="1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12.75" customHeight="1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12.75" customHeight="1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12.75" customHeight="1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12.75" customHeight="1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12.75" customHeight="1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12.75" customHeight="1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12.75" customHeight="1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12.75" customHeight="1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12.75" customHeight="1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12.75" customHeight="1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12.75" customHeight="1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12.75" customHeight="1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12.75" customHeight="1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12.75" customHeight="1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12.75" customHeight="1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12.75" customHeight="1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12.75" customHeight="1">
      <c r="A1002" s="1"/>
      <c r="B1002" s="1"/>
      <c r="C1002" s="3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12.75" customHeight="1">
      <c r="A1003" s="1"/>
      <c r="B1003" s="1"/>
      <c r="C1003" s="3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12.75" customHeight="1">
      <c r="A1004" s="1"/>
      <c r="B1004" s="1"/>
      <c r="C1004" s="3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12.75" customHeight="1">
      <c r="A1005" s="1"/>
      <c r="B1005" s="1"/>
      <c r="C1005" s="3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12.75" customHeight="1">
      <c r="A1006" s="1"/>
      <c r="B1006" s="1"/>
      <c r="C1006" s="3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12.75" customHeight="1">
      <c r="A1007" s="1"/>
      <c r="B1007" s="1"/>
      <c r="C1007" s="3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12.75" customHeight="1">
      <c r="A1008" s="1"/>
      <c r="B1008" s="1"/>
      <c r="C1008" s="3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12.75" customHeight="1">
      <c r="A1009" s="1"/>
      <c r="B1009" s="1"/>
      <c r="C1009" s="3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12.75" customHeight="1">
      <c r="A1010" s="1"/>
      <c r="B1010" s="1"/>
      <c r="C1010" s="3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12.75" customHeight="1">
      <c r="A1011" s="1"/>
      <c r="B1011" s="1"/>
      <c r="C1011" s="3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12.75" customHeight="1">
      <c r="A1012" s="1"/>
      <c r="B1012" s="1"/>
      <c r="C1012" s="3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12.75" customHeight="1">
      <c r="A1013" s="1"/>
      <c r="B1013" s="1"/>
      <c r="C1013" s="3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12.75" customHeight="1">
      <c r="A1014" s="1"/>
      <c r="B1014" s="1"/>
      <c r="C1014" s="3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12.75" customHeight="1">
      <c r="A1015" s="1"/>
      <c r="B1015" s="1"/>
      <c r="C1015" s="3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12.75" customHeight="1">
      <c r="A1016" s="1"/>
      <c r="B1016" s="1"/>
      <c r="C1016" s="3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12.75" customHeight="1">
      <c r="A1017" s="1"/>
      <c r="B1017" s="1"/>
      <c r="C1017" s="3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</sheetData>
  <mergeCells count="33">
    <mergeCell ref="L50:N50"/>
    <mergeCell ref="L51:N51"/>
    <mergeCell ref="D59:F59"/>
    <mergeCell ref="D60:F60"/>
    <mergeCell ref="L52:N52"/>
    <mergeCell ref="L55:N55"/>
    <mergeCell ref="D61:F61"/>
    <mergeCell ref="L61:N61"/>
    <mergeCell ref="B65:H65"/>
    <mergeCell ref="B66:H66"/>
    <mergeCell ref="B67:H67"/>
    <mergeCell ref="B68:H68"/>
    <mergeCell ref="B69:H69"/>
    <mergeCell ref="B1:O1"/>
    <mergeCell ref="L57:N57"/>
    <mergeCell ref="L63:N63"/>
    <mergeCell ref="B70:H70"/>
    <mergeCell ref="B71:H71"/>
    <mergeCell ref="B72:H72"/>
    <mergeCell ref="B74:H74"/>
    <mergeCell ref="B75:H75"/>
    <mergeCell ref="D50:F50"/>
    <mergeCell ref="D51:F51"/>
    <mergeCell ref="D52:F52"/>
    <mergeCell ref="D53:F53"/>
    <mergeCell ref="D54:F54"/>
    <mergeCell ref="D55:F55"/>
    <mergeCell ref="H50:J50"/>
    <mergeCell ref="H51:J51"/>
    <mergeCell ref="H53:J53"/>
    <mergeCell ref="H54:J54"/>
    <mergeCell ref="A64:H64"/>
    <mergeCell ref="D58:F58"/>
  </mergeCells>
  <conditionalFormatting sqref="C5:O9">
    <cfRule type="cellIs" dxfId="0" priority="1" operator="greaterThanOrEqual">
      <formula>0</formula>
    </cfRule>
  </conditionalFormatting>
  <conditionalFormatting sqref="C5:O9">
    <cfRule type="cellIs" dxfId="1" priority="2" operator="lessThan">
      <formula>0</formula>
    </cfRule>
  </conditionalFormatting>
  <conditionalFormatting sqref="C61:H61">
    <cfRule type="cellIs" dxfId="2" priority="3" operator="greaterThanOrEqual">
      <formula>0</formula>
    </cfRule>
  </conditionalFormatting>
  <conditionalFormatting sqref="C61:H61">
    <cfRule type="cellIs" dxfId="1" priority="4" operator="lessThan">
      <formula>0</formula>
    </cfRule>
  </conditionalFormatting>
  <printOptions gridLines="1" horizontalCentered="1" verticalCentered="1"/>
  <pageMargins bottom="0.13089082148313552" footer="0.0" header="0.0" left="0.5118110236220472" right="0.5118110236220472" top="0.0"/>
  <pageSetup paperSize="9" cellComments="atEnd" orientation="landscape"/>
  <headerFooter>
    <oddHeader/>
  </headerFooter>
  <drawing r:id="rId1"/>
</worksheet>
</file>