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jpeg" ContentType="image/jpe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álculo" sheetId="1" state="visible" r:id="rId2"/>
    <sheet name="Justificación"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<sst xmlns="http://schemas.openxmlformats.org/spreadsheetml/2006/main" count="83" uniqueCount="78">
  <si>
    <t xml:space="preserve">Proyección Financiera</t>
  </si>
  <si>
    <t xml:space="preserve">Las celdas en rojo no se editan ya que se calculan automáticamente</t>
  </si>
  <si>
    <t xml:space="preserve">Escenarios:</t>
  </si>
  <si>
    <t xml:space="preserve">Escenario PE</t>
  </si>
  <si>
    <t xml:space="preserve">Escenario Pesimista</t>
  </si>
  <si>
    <t xml:space="preserve">Escenario Optimista</t>
  </si>
  <si>
    <t xml:space="preserve">Escenario Proyectado</t>
  </si>
  <si>
    <t xml:space="preserve">Las celdas pintadas en verde son las que debés completar</t>
  </si>
  <si>
    <t xml:space="preserve">Unidades Objetivo</t>
  </si>
  <si>
    <t xml:space="preserve">Poner Q unidades de los escenarios</t>
  </si>
  <si>
    <t xml:space="preserve">Unidades/Módulo</t>
  </si>
  <si>
    <t xml:space="preserve">Unidades/Módulo/Persona</t>
  </si>
  <si>
    <t xml:space="preserve">Costos Fijos</t>
  </si>
  <si>
    <t xml:space="preserve">Estudiantes Totales</t>
  </si>
  <si>
    <t xml:space="preserve">Ingresos</t>
  </si>
  <si>
    <t xml:space="preserve">Módulos</t>
  </si>
  <si>
    <t xml:space="preserve">Sueldo Director General</t>
  </si>
  <si>
    <t xml:space="preserve">Costos Variables</t>
  </si>
  <si>
    <t xml:space="preserve">Sueldos Directores</t>
  </si>
  <si>
    <t xml:space="preserve">Costos Totales</t>
  </si>
  <si>
    <t xml:space="preserve">Salarios</t>
  </si>
  <si>
    <t xml:space="preserve">Ganancia antes de Impuestos</t>
  </si>
  <si>
    <t xml:space="preserve">Total Sueldos y Salarios</t>
  </si>
  <si>
    <t xml:space="preserve">Impuestos</t>
  </si>
  <si>
    <t xml:space="preserve">Stand ferias / Publicidad</t>
  </si>
  <si>
    <t xml:space="preserve">Resultado Proyectado</t>
  </si>
  <si>
    <t xml:space="preserve">Movilidad eventos extra áulicos del programa</t>
  </si>
  <si>
    <t xml:space="preserve">Valor de Acción Proyectada</t>
  </si>
  <si>
    <t xml:space="preserve">Herramientas</t>
  </si>
  <si>
    <t xml:space="preserve">Rentabilidad Proyectada</t>
  </si>
  <si>
    <t xml:space="preserve">Otros (impresiones, premios, etc.)</t>
  </si>
  <si>
    <t xml:space="preserve">Total Costos Fijos</t>
  </si>
  <si>
    <t xml:space="preserve">Capitalización:</t>
  </si>
  <si>
    <t xml:space="preserve">Objetivo = PE</t>
  </si>
  <si>
    <t xml:space="preserve">$ costo unitario</t>
  </si>
  <si>
    <t xml:space="preserve">Q a usar del insumo por producto</t>
  </si>
  <si>
    <t xml:space="preserve">Acciones Internas</t>
  </si>
  <si>
    <t xml:space="preserve">Costo Variable Unitario</t>
  </si>
  <si>
    <t xml:space="preserve">Insumo 1: Dominio nic.AR (costos de este insumo por unidad producida)</t>
  </si>
  <si>
    <t xml:space="preserve">Acciones Externas</t>
  </si>
  <si>
    <t xml:space="preserve">Insumo 2: ………………. (costos de este insumo por unidad producida)</t>
  </si>
  <si>
    <t xml:space="preserve">Costos Variables (al PE)</t>
  </si>
  <si>
    <t xml:space="preserve">Insumo 3: ………………. (costos de este insumo por unidad producida)</t>
  </si>
  <si>
    <t xml:space="preserve">Insumo 4: …………….... (costos de este insumo por unidad producida)</t>
  </si>
  <si>
    <t xml:space="preserve">Total Capital Inicial (PE)</t>
  </si>
  <si>
    <t xml:space="preserve">Comisión por venta</t>
  </si>
  <si>
    <t xml:space="preserve">Valor de Acción</t>
  </si>
  <si>
    <t xml:space="preserve">Costos asociados a la cobranza de venta unitaria (Mercado Pago, Posnet, Tarjetas, etc.)</t>
  </si>
  <si>
    <t xml:space="preserve">Costos asociados a distribución y entrega unitaria</t>
  </si>
  <si>
    <t xml:space="preserve">Supuestos de este cálculo de desarrollo de capital inicial:</t>
  </si>
  <si>
    <t xml:space="preserve">cantidad de acciones emitidas = el doble que la cantidad de miembros de tu emprendimiento</t>
  </si>
  <si>
    <t xml:space="preserve">capital inicial = para cubrir el total de tus costos fijos + los costos variables hasta alcanzar PE (para después reinvertir para seguir produciendo)</t>
  </si>
  <si>
    <t xml:space="preserve">Precio</t>
  </si>
  <si>
    <t xml:space="preserve">No puede ser menor al costo variable unitario, debe contemplar margen para costos fijos + % de ganancia + riesgos</t>
  </si>
  <si>
    <t xml:space="preserve">*si querés, podés modificar cualquiera de estos supuestos</t>
  </si>
  <si>
    <t xml:space="preserve">**ver también el cálculo que se desprende en el SGME como sugerencia de valor de acción</t>
  </si>
  <si>
    <t xml:space="preserve">Punto de Equilibrio</t>
  </si>
  <si>
    <t xml:space="preserve">(Qe)</t>
  </si>
  <si>
    <t xml:space="preserve">Contribución Marginal Unitaria (Precio - CVU)</t>
  </si>
  <si>
    <t xml:space="preserve">Unidades (CF/CMU)</t>
  </si>
  <si>
    <t xml:space="preserve">Qe = cantidades en las mis Costos Totales son Iguales a mis Ingresos</t>
  </si>
  <si>
    <t xml:space="preserve">Por debajo de las Qe estaremos en zona de Pérdidas</t>
  </si>
  <si>
    <t xml:space="preserve">Por encima de las Qe estaremos en zona de Ganacias </t>
  </si>
  <si>
    <t xml:space="preserve">Si entendés que los márgenes de ganancias, los escenarios de producción y/o ventas no son los deseados, podés subir el precio, bajar los costos o aumentar tu objetivo de ventas</t>
  </si>
  <si>
    <t xml:space="preserve">Preguntas</t>
  </si>
  <si>
    <t xml:space="preserve">Respuestas</t>
  </si>
  <si>
    <t xml:space="preserve">Escenario objetivo:</t>
  </si>
  <si>
    <t xml:space="preserve">1- ¿Por qué elegiste ese objetivo de ventas/producción?</t>
  </si>
  <si>
    <t xml:space="preserve">Se debe aclarar que no es un objetivo de venta, ya que nuestro emprendimiento apunta a mejorar las estadísticas del desempleo en nuestra ciudad, por lo tanto es un servicio que brindaremos. El valor indicado en nuestro escenario proyectado se trata de un objetivo alcanzable que cubre las necesidades de la empresa y a su vez nos genera un amplio margen de ganancia.</t>
  </si>
  <si>
    <t xml:space="preserve">2- ¿Cómo vas a hacer para alcanzar esas ventas?</t>
  </si>
  <si>
    <t xml:space="preserve">Se desea alcanzar las ventas propuestas mediante la publicidad radial y visual, contribuciones voluntarias y el posible desarrollo de una futura versión premium.</t>
  </si>
  <si>
    <t xml:space="preserve">3- ¿Cómo vas a hacer para producir esa cantidad en el tiempo determinado?</t>
  </si>
  <si>
    <t xml:space="preserve">Aprovechando de manera optima nuestros recursos humanos</t>
  </si>
  <si>
    <t xml:space="preserve">1- ¿Por qué elegiste ese capital incial?</t>
  </si>
  <si>
    <t xml:space="preserve">El capital inicial surge de los costos necesarios para el correcto funcionamiento de la pagina</t>
  </si>
  <si>
    <t xml:space="preserve">2- ¿Por qué elegiste vender esa cantidad de acciones?</t>
  </si>
  <si>
    <t xml:space="preserve">3- ¿En qué módulo/s del programa van a reinvertir y por qué?</t>
  </si>
  <si>
    <t xml:space="preserve">No tenemos proyectada aun una posible reinversion del capital ganado.</t>
  </si>
</sst>
</file>

<file path=xl/styles.xml><?xml version="1.0" encoding="utf-8"?>
<styleSheet xmlns="http://schemas.openxmlformats.org/spreadsheetml/2006/main">
  <numFmts count="8">
    <numFmt numFmtId="164" formatCode="General"/>
    <numFmt numFmtId="165" formatCode="0"/>
    <numFmt numFmtId="166" formatCode="0.00"/>
    <numFmt numFmtId="167" formatCode="_-\$* #,##0.00_-;&quot;-$&quot;* #,##0.00_-;_-\$* \-??_-;_-@_-"/>
    <numFmt numFmtId="168" formatCode="_-\$* #,##0_-;&quot;-$&quot;* #,##0_-;_-\$* \-??_-;_-@_-"/>
    <numFmt numFmtId="169" formatCode="General"/>
    <numFmt numFmtId="170" formatCode="0\ %"/>
    <numFmt numFmtId="171" formatCode="@"/>
  </numFmts>
  <fonts count="8">
    <font>
      <sz val="11"/>
      <color rgb="FF000000"/>
      <name val="Calibri"/>
      <family val="2"/>
      <charset val="1"/>
    </font>
    <font>
      <sz val="10"/>
      <name val="Arial"/>
      <family val="0"/>
    </font>
    <font>
      <sz val="10"/>
      <name val="Arial"/>
      <family val="0"/>
    </font>
    <font>
      <sz val="10"/>
      <name val="Arial"/>
      <family val="0"/>
    </font>
    <font>
      <b val="true"/>
      <sz val="16"/>
      <color rgb="FF70AD47"/>
      <name val="Arial"/>
      <family val="0"/>
      <charset val="1"/>
    </font>
    <font>
      <sz val="11"/>
      <color rgb="FF70AD47"/>
      <name val="Arial"/>
      <family val="0"/>
      <charset val="1"/>
    </font>
    <font>
      <sz val="11"/>
      <color rgb="FFFF0000"/>
      <name val="Calibri"/>
      <family val="2"/>
      <charset val="1"/>
    </font>
    <font>
      <sz val="11"/>
      <name val="Calibri"/>
      <family val="2"/>
      <charset val="1"/>
    </font>
  </fonts>
  <fills count="12">
    <fill>
      <patternFill patternType="none"/>
    </fill>
    <fill>
      <patternFill patternType="gray125"/>
    </fill>
    <fill>
      <patternFill patternType="solid">
        <fgColor rgb="FF7F7F7F"/>
        <bgColor rgb="FF808080"/>
      </patternFill>
    </fill>
    <fill>
      <patternFill patternType="solid">
        <fgColor rgb="FFFFFF00"/>
        <bgColor rgb="FFFFFF00"/>
      </patternFill>
    </fill>
    <fill>
      <patternFill patternType="solid">
        <fgColor rgb="FF808080"/>
        <bgColor rgb="FF7F7F7F"/>
      </patternFill>
    </fill>
    <fill>
      <patternFill patternType="solid">
        <fgColor rgb="FF92D050"/>
        <bgColor rgb="FF70AD47"/>
      </patternFill>
    </fill>
    <fill>
      <patternFill patternType="solid">
        <fgColor rgb="FFF2F2F2"/>
        <bgColor rgb="FFFFFFCC"/>
      </patternFill>
    </fill>
    <fill>
      <patternFill patternType="solid">
        <fgColor rgb="FF70AD47"/>
        <bgColor rgb="FF92D050"/>
      </patternFill>
    </fill>
    <fill>
      <patternFill patternType="solid">
        <fgColor rgb="FF595959"/>
        <bgColor rgb="FF7F7F7F"/>
      </patternFill>
    </fill>
    <fill>
      <patternFill patternType="solid">
        <fgColor rgb="FFD9D9D9"/>
        <bgColor rgb="FFF2F2F2"/>
      </patternFill>
    </fill>
    <fill>
      <patternFill patternType="solid">
        <fgColor rgb="FFBFBFBF"/>
        <bgColor rgb="FFA6A6A6"/>
      </patternFill>
    </fill>
    <fill>
      <patternFill patternType="solid">
        <fgColor rgb="FFA6A6A6"/>
        <bgColor rgb="FFBFBFBF"/>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0" fillId="2" borderId="1" xfId="0" applyFont="true" applyBorder="true" applyAlignment="true" applyProtection="false">
      <alignment horizontal="left" vertical="bottom" textRotation="0" wrapText="false" indent="0" shrinkToFit="false"/>
      <protection locked="true" hidden="false"/>
    </xf>
    <xf numFmtId="164" fontId="0" fillId="2" borderId="1" xfId="0" applyFont="true" applyBorder="true" applyAlignment="true" applyProtection="false">
      <alignment horizontal="right" vertical="bottom" textRotation="0" wrapText="false" indent="0" shrinkToFit="false"/>
      <protection locked="true" hidden="false"/>
    </xf>
    <xf numFmtId="164" fontId="0" fillId="3" borderId="1" xfId="0" applyFont="true" applyBorder="true" applyAlignment="true" applyProtection="false">
      <alignment horizontal="righ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5" fontId="6" fillId="4" borderId="1" xfId="0" applyFont="true" applyBorder="true" applyAlignment="false" applyProtection="false">
      <alignment horizontal="general" vertical="bottom" textRotation="0" wrapText="false" indent="0" shrinkToFit="false"/>
      <protection locked="true" hidden="false"/>
    </xf>
    <xf numFmtId="165" fontId="7" fillId="5" borderId="1" xfId="0" applyFont="true" applyBorder="true" applyAlignment="false" applyProtection="false">
      <alignment horizontal="general"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6" fontId="0" fillId="4" borderId="1" xfId="0" applyFont="true" applyBorder="true" applyAlignment="false" applyProtection="false">
      <alignment horizontal="general" vertical="bottom" textRotation="0" wrapText="false" indent="0" shrinkToFit="false"/>
      <protection locked="true" hidden="false"/>
    </xf>
    <xf numFmtId="166" fontId="6" fillId="0" borderId="1" xfId="0" applyFont="true" applyBorder="true" applyAlignment="false" applyProtection="false">
      <alignment horizontal="general" vertical="bottom" textRotation="0" wrapText="false" indent="0" shrinkToFit="false"/>
      <protection locked="true" hidden="false"/>
    </xf>
    <xf numFmtId="166" fontId="6" fillId="3" borderId="1" xfId="0" applyFont="true" applyBorder="true" applyAlignment="false" applyProtection="false">
      <alignment horizontal="general" vertical="bottom" textRotation="0" wrapText="false" indent="0" shrinkToFit="false"/>
      <protection locked="true" hidden="false"/>
    </xf>
    <xf numFmtId="164" fontId="0" fillId="6" borderId="2" xfId="0" applyFont="true" applyBorder="true" applyAlignment="false" applyProtection="false">
      <alignment horizontal="general" vertical="bottom" textRotation="0" wrapText="false" indent="0" shrinkToFit="false"/>
      <protection locked="true" hidden="false"/>
    </xf>
    <xf numFmtId="164" fontId="0" fillId="7" borderId="3" xfId="0" applyFont="false" applyBorder="true" applyAlignment="false" applyProtection="true">
      <alignment horizontal="general" vertical="bottom" textRotation="0" wrapText="false" indent="0" shrinkToFit="false"/>
      <protection locked="false" hidden="false"/>
    </xf>
    <xf numFmtId="164" fontId="0" fillId="6" borderId="3" xfId="0" applyFont="true" applyBorder="true" applyAlignment="false" applyProtection="false">
      <alignment horizontal="general"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8" fontId="6" fillId="0" borderId="1" xfId="17" applyFont="true" applyBorder="true" applyAlignment="true" applyProtection="true">
      <alignment horizontal="general" vertical="bottom" textRotation="0" wrapText="false" indent="0" shrinkToFit="false"/>
      <protection locked="true" hidden="false"/>
    </xf>
    <xf numFmtId="168" fontId="6" fillId="3" borderId="1" xfId="17" applyFont="true" applyBorder="true" applyAlignment="true" applyProtection="true">
      <alignment horizontal="general" vertical="bottom" textRotation="0" wrapText="false" indent="0" shrinkToFit="false"/>
      <protection locked="true" hidden="false"/>
    </xf>
    <xf numFmtId="164" fontId="0" fillId="6" borderId="5" xfId="0" applyFont="false" applyBorder="true" applyAlignment="false" applyProtection="false">
      <alignment horizontal="general" vertical="bottom" textRotation="0" wrapText="false" indent="0" shrinkToFit="false"/>
      <protection locked="true" hidden="false"/>
    </xf>
    <xf numFmtId="164" fontId="0" fillId="7" borderId="0" xfId="0" applyFont="false" applyBorder="false" applyAlignment="false" applyProtection="true">
      <alignment horizontal="general" vertical="bottom" textRotation="0" wrapText="false" indent="0" shrinkToFit="false"/>
      <protection locked="fals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4" fontId="0" fillId="6" borderId="6" xfId="0" applyFont="false" applyBorder="true" applyAlignment="false" applyProtection="false">
      <alignment horizontal="general" vertical="bottom" textRotation="0" wrapText="false" indent="0" shrinkToFit="false"/>
      <protection locked="true" hidden="false"/>
    </xf>
    <xf numFmtId="168" fontId="6" fillId="0" borderId="1" xfId="0" applyFont="true" applyBorder="true" applyAlignment="false" applyProtection="false">
      <alignment horizontal="general" vertical="bottom" textRotation="0" wrapText="false" indent="0" shrinkToFit="false"/>
      <protection locked="true" hidden="false"/>
    </xf>
    <xf numFmtId="168" fontId="6" fillId="3" borderId="1" xfId="0" applyFont="true" applyBorder="true" applyAlignment="false" applyProtection="false">
      <alignment horizontal="general" vertical="bottom" textRotation="0" wrapText="false" indent="0" shrinkToFit="false"/>
      <protection locked="true" hidden="false"/>
    </xf>
    <xf numFmtId="168" fontId="6" fillId="6" borderId="0" xfId="17" applyFont="true" applyBorder="true" applyAlignment="true" applyProtection="true">
      <alignment horizontal="general" vertical="bottom" textRotation="0" wrapText="false" indent="0" shrinkToFit="false"/>
      <protection locked="true" hidden="false"/>
    </xf>
    <xf numFmtId="168" fontId="0" fillId="7" borderId="6" xfId="17" applyFont="true" applyBorder="true" applyAlignment="true" applyProtection="true">
      <alignment horizontal="general" vertical="bottom" textRotation="0" wrapText="false" indent="0" shrinkToFit="false"/>
      <protection locked="false" hidden="false"/>
    </xf>
    <xf numFmtId="169" fontId="6" fillId="0" borderId="1" xfId="0" applyFont="true" applyBorder="true" applyAlignment="false" applyProtection="false">
      <alignment horizontal="general" vertical="bottom" textRotation="0" wrapText="false" indent="0" shrinkToFit="false"/>
      <protection locked="true" hidden="false"/>
    </xf>
    <xf numFmtId="169" fontId="6" fillId="3" borderId="1" xfId="0" applyFont="true" applyBorder="true" applyAlignment="false" applyProtection="false">
      <alignment horizontal="general" vertical="bottom" textRotation="0" wrapText="false" indent="0" shrinkToFit="false"/>
      <protection locked="true" hidden="false"/>
    </xf>
    <xf numFmtId="168" fontId="0" fillId="7" borderId="0" xfId="17" applyFont="true" applyBorder="true" applyAlignment="true" applyProtection="true">
      <alignment horizontal="general" vertical="bottom" textRotation="0" wrapText="false" indent="0" shrinkToFit="false"/>
      <protection locked="false" hidden="false"/>
    </xf>
    <xf numFmtId="170" fontId="6" fillId="0" borderId="1" xfId="19" applyFont="true" applyBorder="true" applyAlignment="true" applyProtection="true">
      <alignment horizontal="general" vertical="bottom" textRotation="0" wrapText="false" indent="0" shrinkToFit="false"/>
      <protection locked="true" hidden="false"/>
    </xf>
    <xf numFmtId="170" fontId="6" fillId="3" borderId="1" xfId="19" applyFont="true" applyBorder="true" applyAlignment="true" applyProtection="true">
      <alignment horizontal="general" vertical="bottom" textRotation="0" wrapText="false" indent="0" shrinkToFit="false"/>
      <protection locked="true" hidden="false"/>
    </xf>
    <xf numFmtId="170" fontId="0" fillId="0" borderId="0" xfId="19" applyFont="true" applyBorder="true" applyAlignment="true" applyProtection="true">
      <alignment horizontal="general" vertical="bottom" textRotation="0" wrapText="false" indent="0" shrinkToFit="false"/>
      <protection locked="true" hidden="false"/>
    </xf>
    <xf numFmtId="164" fontId="0" fillId="6" borderId="7" xfId="0" applyFont="false" applyBorder="true" applyAlignment="false" applyProtection="false">
      <alignment horizontal="general" vertical="bottom" textRotation="0" wrapText="false" indent="0" shrinkToFit="false"/>
      <protection locked="true" hidden="false"/>
    </xf>
    <xf numFmtId="168" fontId="6" fillId="6" borderId="8" xfId="17" applyFont="true" applyBorder="true" applyAlignment="true" applyProtection="true">
      <alignment horizontal="general" vertical="bottom" textRotation="0" wrapText="false" indent="0" shrinkToFit="false"/>
      <protection locked="true" hidden="false"/>
    </xf>
    <xf numFmtId="164" fontId="0" fillId="6" borderId="8" xfId="0" applyFont="true" applyBorder="true" applyAlignment="false" applyProtection="false">
      <alignment horizontal="general" vertical="bottom" textRotation="0" wrapText="false" indent="0" shrinkToFit="false"/>
      <protection locked="true" hidden="false"/>
    </xf>
    <xf numFmtId="164" fontId="0" fillId="6" borderId="9" xfId="0" applyFont="false" applyBorder="true" applyAlignment="false" applyProtection="false">
      <alignment horizontal="general" vertical="bottom" textRotation="0" wrapText="false" indent="0" shrinkToFit="false"/>
      <protection locked="true" hidden="false"/>
    </xf>
    <xf numFmtId="164" fontId="0" fillId="8" borderId="1" xfId="0" applyFont="true" applyBorder="true" applyAlignment="false" applyProtection="false">
      <alignment horizontal="general" vertical="bottom" textRotation="0" wrapText="false" indent="0" shrinkToFit="false"/>
      <protection locked="true" hidden="false"/>
    </xf>
    <xf numFmtId="165" fontId="6" fillId="0" borderId="1" xfId="0" applyFont="true" applyBorder="true" applyAlignment="false" applyProtection="false">
      <alignment horizontal="general" vertical="bottom" textRotation="0" wrapText="false" indent="0" shrinkToFit="false"/>
      <protection locked="true" hidden="false"/>
    </xf>
    <xf numFmtId="164" fontId="0" fillId="9" borderId="2" xfId="0" applyFont="true" applyBorder="true" applyAlignment="false" applyProtection="false">
      <alignment horizontal="general" vertical="bottom" textRotation="0" wrapText="false" indent="0" shrinkToFit="false"/>
      <protection locked="true" hidden="false"/>
    </xf>
    <xf numFmtId="167" fontId="6" fillId="9" borderId="3" xfId="17" applyFont="true" applyBorder="true" applyAlignment="true" applyProtection="true">
      <alignment horizontal="general" vertical="bottom" textRotation="0" wrapText="false" indent="0" shrinkToFit="false"/>
      <protection locked="false" hidden="false"/>
    </xf>
    <xf numFmtId="164" fontId="0" fillId="9" borderId="3" xfId="0" applyFont="true" applyBorder="true" applyAlignment="false" applyProtection="false">
      <alignment horizontal="general" vertical="bottom" textRotation="0" wrapText="false" indent="0" shrinkToFit="false"/>
      <protection locked="true" hidden="false"/>
    </xf>
    <xf numFmtId="168" fontId="0" fillId="7" borderId="3" xfId="17" applyFont="true" applyBorder="true" applyAlignment="true" applyProtection="true">
      <alignment horizontal="general" vertical="bottom" textRotation="0" wrapText="false" indent="0" shrinkToFit="false"/>
      <protection locked="false" hidden="false"/>
    </xf>
    <xf numFmtId="164" fontId="0" fillId="7" borderId="4" xfId="0" applyFont="false" applyBorder="true" applyAlignment="true" applyProtection="false">
      <alignment horizontal="center" vertical="bottom" textRotation="0" wrapText="false" indent="0" shrinkToFit="false"/>
      <protection locked="true" hidden="false"/>
    </xf>
    <xf numFmtId="164" fontId="0" fillId="9" borderId="5" xfId="0" applyFont="false" applyBorder="true" applyAlignment="false" applyProtection="false">
      <alignment horizontal="general" vertical="bottom" textRotation="0" wrapText="false" indent="0" shrinkToFit="false"/>
      <protection locked="true" hidden="false"/>
    </xf>
    <xf numFmtId="167" fontId="6" fillId="9" borderId="0" xfId="17" applyFont="true" applyBorder="true" applyAlignment="true" applyProtection="true">
      <alignment horizontal="general" vertical="bottom" textRotation="0" wrapText="false" indent="0" shrinkToFit="false"/>
      <protection locked="fals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7" fontId="0" fillId="7" borderId="0" xfId="17" applyFont="true" applyBorder="true" applyAlignment="true" applyProtection="true">
      <alignment horizontal="general" vertical="bottom" textRotation="0" wrapText="false" indent="0" shrinkToFit="false"/>
      <protection locked="false" hidden="false"/>
    </xf>
    <xf numFmtId="164" fontId="0" fillId="7" borderId="6" xfId="0" applyFont="false" applyBorder="true" applyAlignment="true" applyProtection="false">
      <alignment horizontal="center" vertical="bottom" textRotation="0" wrapText="false" indent="0" shrinkToFit="false"/>
      <protection locked="true" hidden="false"/>
    </xf>
    <xf numFmtId="170" fontId="0" fillId="7" borderId="0" xfId="19" applyFont="true" applyBorder="true" applyAlignment="true" applyProtection="true">
      <alignment horizontal="general" vertical="bottom" textRotation="0" wrapText="false" indent="0" shrinkToFit="false"/>
      <protection locked="false" hidden="false"/>
    </xf>
    <xf numFmtId="164" fontId="0" fillId="9" borderId="6" xfId="0" applyFont="false" applyBorder="true" applyAlignment="false" applyProtection="false">
      <alignment horizontal="general" vertical="bottom" textRotation="0" wrapText="false" indent="0" shrinkToFit="false"/>
      <protection locked="true" hidden="false"/>
    </xf>
    <xf numFmtId="164" fontId="0" fillId="9" borderId="7" xfId="0" applyFont="false" applyBorder="true" applyAlignment="false" applyProtection="false">
      <alignment horizontal="general" vertical="bottom" textRotation="0" wrapText="false" indent="0" shrinkToFit="false"/>
      <protection locked="true" hidden="false"/>
    </xf>
    <xf numFmtId="168" fontId="6" fillId="9" borderId="8" xfId="17" applyFont="true" applyBorder="true" applyAlignment="true" applyProtection="true">
      <alignment horizontal="general" vertical="bottom" textRotation="0" wrapText="false" indent="0" shrinkToFit="false"/>
      <protection locked="true" hidden="false"/>
    </xf>
    <xf numFmtId="164" fontId="0" fillId="9" borderId="8" xfId="0" applyFont="true" applyBorder="true" applyAlignment="true" applyProtection="false">
      <alignment horizontal="left" vertical="bottom" textRotation="0" wrapText="false" indent="0" shrinkToFit="false"/>
      <protection locked="true" hidden="false"/>
    </xf>
    <xf numFmtId="164" fontId="0" fillId="9" borderId="8" xfId="0" applyFont="false" applyBorder="true" applyAlignment="false" applyProtection="false">
      <alignment horizontal="general" vertical="bottom" textRotation="0" wrapText="false" indent="0" shrinkToFit="false"/>
      <protection locked="true" hidden="false"/>
    </xf>
    <xf numFmtId="164" fontId="0" fillId="9" borderId="9" xfId="0" applyFont="false" applyBorder="true" applyAlignment="false" applyProtection="false">
      <alignment horizontal="general" vertical="bottom" textRotation="0" wrapText="false" indent="0" shrinkToFit="false"/>
      <protection locked="true" hidden="false"/>
    </xf>
    <xf numFmtId="164" fontId="0" fillId="10" borderId="10" xfId="0" applyFont="true" applyBorder="true" applyAlignment="false" applyProtection="false">
      <alignment horizontal="general" vertical="bottom" textRotation="0" wrapText="false" indent="0" shrinkToFit="false"/>
      <protection locked="true" hidden="false"/>
    </xf>
    <xf numFmtId="168" fontId="0" fillId="7" borderId="11" xfId="17" applyFont="true" applyBorder="true" applyAlignment="true" applyProtection="true">
      <alignment horizontal="general" vertical="bottom" textRotation="0" wrapText="false" indent="0" shrinkToFit="false"/>
      <protection locked="false" hidden="false"/>
    </xf>
    <xf numFmtId="164" fontId="0" fillId="10" borderId="1" xfId="0" applyFont="true" applyBorder="true" applyAlignment="true" applyProtection="false">
      <alignment horizontal="left" vertical="bottom" textRotation="0" wrapText="false" indent="0" shrinkToFit="false"/>
      <protection locked="true" hidden="false"/>
    </xf>
    <xf numFmtId="164" fontId="0" fillId="11" borderId="2" xfId="0" applyFont="true" applyBorder="true" applyAlignment="false" applyProtection="false">
      <alignment horizontal="general" vertical="bottom" textRotation="0" wrapText="false" indent="0" shrinkToFit="false"/>
      <protection locked="true" hidden="false"/>
    </xf>
    <xf numFmtId="168" fontId="6" fillId="11" borderId="11" xfId="0" applyFont="true" applyBorder="true" applyAlignment="false" applyProtection="false">
      <alignment horizontal="general" vertical="bottom" textRotation="0" wrapText="false" indent="0" shrinkToFit="false"/>
      <protection locked="true" hidden="false"/>
    </xf>
    <xf numFmtId="164" fontId="0" fillId="11" borderId="12" xfId="0" applyFont="true" applyBorder="true" applyAlignment="true" applyProtection="false">
      <alignment horizontal="left" vertical="bottom" textRotation="0" wrapText="false" indent="0" shrinkToFit="false"/>
      <protection locked="true" hidden="false"/>
    </xf>
    <xf numFmtId="164" fontId="0" fillId="11" borderId="5" xfId="0" applyFont="true" applyBorder="true" applyAlignment="false" applyProtection="false">
      <alignment horizontal="general" vertical="bottom" textRotation="0" wrapText="false" indent="0" shrinkToFit="false"/>
      <protection locked="true" hidden="false"/>
    </xf>
    <xf numFmtId="168" fontId="6" fillId="11" borderId="0" xfId="0" applyFont="true" applyBorder="false" applyAlignment="false" applyProtection="false">
      <alignment horizontal="general" vertical="bottom" textRotation="0" wrapText="false" indent="0" shrinkToFit="false"/>
      <protection locked="true" hidden="false"/>
    </xf>
    <xf numFmtId="164" fontId="0" fillId="11" borderId="6" xfId="0" applyFont="true" applyBorder="true" applyAlignment="true" applyProtection="false">
      <alignment horizontal="left" vertical="bottom" textRotation="0" wrapText="false" indent="0" shrinkToFit="false"/>
      <protection locked="true" hidden="false"/>
    </xf>
    <xf numFmtId="164" fontId="0" fillId="11" borderId="7" xfId="0" applyFont="false" applyBorder="true" applyAlignment="false" applyProtection="false">
      <alignment horizontal="general" vertical="bottom" textRotation="0" wrapText="false" indent="0" shrinkToFit="false"/>
      <protection locked="true" hidden="false"/>
    </xf>
    <xf numFmtId="165" fontId="6" fillId="11" borderId="8" xfId="0" applyFont="true" applyBorder="true" applyAlignment="true" applyProtection="false">
      <alignment horizontal="center" vertical="bottom" textRotation="0" wrapText="false" indent="0" shrinkToFit="false"/>
      <protection locked="true" hidden="false"/>
    </xf>
    <xf numFmtId="164" fontId="0" fillId="11" borderId="9" xfId="0" applyFont="true" applyBorder="true" applyAlignment="false" applyProtection="false">
      <alignment horizontal="general" vertical="bottom" textRotation="0" wrapText="fals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center" vertical="center" textRotation="90" wrapText="fals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71" fontId="0" fillId="0" borderId="4" xfId="0" applyFont="true" applyBorder="tru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71" fontId="0" fillId="0" borderId="6" xfId="0" applyFont="true" applyBorder="true" applyAlignment="true" applyProtection="false">
      <alignment horizontal="left" vertical="bottom" textRotation="0" wrapText="true" indent="0" shrinkToFit="false"/>
      <protection locked="true" hidden="false"/>
    </xf>
    <xf numFmtId="164" fontId="0" fillId="0" borderId="8" xfId="0" applyFont="true" applyBorder="true" applyAlignment="true" applyProtection="false">
      <alignment horizontal="general" vertical="bottom" textRotation="0" wrapText="tru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2F2F2"/>
      <rgbColor rgb="FFFF0000"/>
      <rgbColor rgb="FF00FF00"/>
      <rgbColor rgb="FF0000FF"/>
      <rgbColor rgb="FFFFFF00"/>
      <rgbColor rgb="FFFF00FF"/>
      <rgbColor rgb="FF00FFFF"/>
      <rgbColor rgb="FF800000"/>
      <rgbColor rgb="FF008000"/>
      <rgbColor rgb="FF000080"/>
      <rgbColor rgb="FF7F7F7F"/>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595959"/>
      <rgbColor rgb="FFA6A6A6"/>
      <rgbColor rgb="FF003366"/>
      <rgbColor rgb="FF70AD47"/>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15840</xdr:colOff>
      <xdr:row>0</xdr:row>
      <xdr:rowOff>23760</xdr:rowOff>
    </xdr:from>
    <xdr:to>
      <xdr:col>1</xdr:col>
      <xdr:colOff>385560</xdr:colOff>
      <xdr:row>2</xdr:row>
      <xdr:rowOff>109440</xdr:rowOff>
    </xdr:to>
    <xdr:pic>
      <xdr:nvPicPr>
        <xdr:cNvPr id="0" name="Imagen 1" descr=""/>
        <xdr:cNvPicPr/>
      </xdr:nvPicPr>
      <xdr:blipFill>
        <a:blip r:embed="rId1"/>
        <a:stretch/>
      </xdr:blipFill>
      <xdr:spPr>
        <a:xfrm>
          <a:off x="15840" y="23760"/>
          <a:ext cx="2157840" cy="53496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8"/>
  <sheetViews>
    <sheetView showFormulas="false" showGridLines="true" showRowColHeaders="true" showZeros="true" rightToLeft="false" tabSelected="false" showOutlineSymbols="true" defaultGridColor="true" view="normal" topLeftCell="E2" colorId="64" zoomScale="80" zoomScaleNormal="80" zoomScalePageLayoutView="100" workbookViewId="0">
      <selection pane="topLeft" activeCell="L29" activeCellId="0" sqref="L29"/>
    </sheetView>
  </sheetViews>
  <sheetFormatPr defaultColWidth="11.453125" defaultRowHeight="14.4" zeroHeight="false" outlineLevelRow="0" outlineLevelCol="0"/>
  <cols>
    <col collapsed="false" customWidth="true" hidden="false" outlineLevel="0" max="1" min="1" style="0" width="20.11"/>
    <col collapsed="false" customWidth="true" hidden="false" outlineLevel="0" max="2" min="2" style="0" width="15.11"/>
    <col collapsed="false" customWidth="true" hidden="false" outlineLevel="0" max="3" min="3" style="0" width="98.08"/>
    <col collapsed="false" customWidth="true" hidden="false" outlineLevel="0" max="4" min="4" style="0" width="24.01"/>
    <col collapsed="false" customWidth="true" hidden="false" outlineLevel="0" max="5" min="5" style="0" width="28.66"/>
    <col collapsed="false" customWidth="true" hidden="false" outlineLevel="0" max="7" min="7" style="0" width="25"/>
    <col collapsed="false" customWidth="true" hidden="false" outlineLevel="0" max="8" min="8" style="0" width="11.66"/>
    <col collapsed="false" customWidth="true" hidden="false" outlineLevel="0" max="9" min="9" style="0" width="17.11"/>
    <col collapsed="false" customWidth="true" hidden="false" outlineLevel="0" max="10" min="10" style="0" width="17.33"/>
    <col collapsed="false" customWidth="true" hidden="false" outlineLevel="0" max="11" min="11" style="0" width="18.67"/>
    <col collapsed="false" customWidth="true" hidden="false" outlineLevel="0" max="12" min="12" style="0" width="29.89"/>
    <col collapsed="false" customWidth="true" hidden="false" outlineLevel="0" max="13" min="13" style="0" width="22.55"/>
  </cols>
  <sheetData>
    <row r="1" customFormat="false" ht="21" hidden="false" customHeight="false" outlineLevel="0" collapsed="false">
      <c r="C1" s="1" t="s">
        <v>0</v>
      </c>
    </row>
    <row r="2" customFormat="false" ht="14.4" hidden="false" customHeight="false" outlineLevel="0" collapsed="false">
      <c r="C2" s="2" t="s">
        <v>1</v>
      </c>
      <c r="G2" s="3" t="s">
        <v>2</v>
      </c>
      <c r="H2" s="4" t="s">
        <v>3</v>
      </c>
      <c r="I2" s="4" t="s">
        <v>4</v>
      </c>
      <c r="J2" s="4" t="s">
        <v>5</v>
      </c>
      <c r="K2" s="5" t="s">
        <v>6</v>
      </c>
    </row>
    <row r="3" customFormat="false" ht="13.8" hidden="false" customHeight="false" outlineLevel="0" collapsed="false">
      <c r="C3" s="2" t="s">
        <v>7</v>
      </c>
      <c r="G3" s="6" t="s">
        <v>8</v>
      </c>
      <c r="H3" s="7" t="n">
        <f aca="false">+B32</f>
        <v>55.3956834532374</v>
      </c>
      <c r="I3" s="8" t="n">
        <v>45</v>
      </c>
      <c r="J3" s="8" t="n">
        <v>150</v>
      </c>
      <c r="K3" s="8" t="n">
        <v>110</v>
      </c>
      <c r="L3" s="9" t="s">
        <v>9</v>
      </c>
    </row>
    <row r="4" customFormat="false" ht="14.4" hidden="false" customHeight="false" outlineLevel="0" collapsed="false">
      <c r="G4" s="10" t="s">
        <v>10</v>
      </c>
      <c r="H4" s="11" t="n">
        <f aca="false">+H3/$B$7</f>
        <v>3.46223021582734</v>
      </c>
      <c r="I4" s="11" t="n">
        <f aca="false">+I3/$B$7</f>
        <v>2.8125</v>
      </c>
      <c r="J4" s="11" t="n">
        <f aca="false">+J3/$B$7</f>
        <v>9.375</v>
      </c>
      <c r="K4" s="12" t="n">
        <f aca="false">+K3/$B$7</f>
        <v>6.875</v>
      </c>
    </row>
    <row r="5" customFormat="false" ht="14.4" hidden="false" customHeight="false" outlineLevel="0" collapsed="false">
      <c r="G5" s="10" t="s">
        <v>11</v>
      </c>
      <c r="H5" s="11" t="n">
        <f aca="false">+H4/$B$6</f>
        <v>0.230815347721823</v>
      </c>
      <c r="I5" s="11" t="n">
        <f aca="false">+I4/$B$6</f>
        <v>0.1875</v>
      </c>
      <c r="J5" s="11" t="n">
        <f aca="false">+J4/$B$6</f>
        <v>0.625</v>
      </c>
      <c r="K5" s="12" t="n">
        <f aca="false">+K4/$B$6</f>
        <v>0.458333333333333</v>
      </c>
    </row>
    <row r="6" customFormat="false" ht="13.8" hidden="false" customHeight="false" outlineLevel="0" collapsed="false">
      <c r="A6" s="13" t="s">
        <v>12</v>
      </c>
      <c r="B6" s="14" t="n">
        <v>15</v>
      </c>
      <c r="C6" s="15" t="s">
        <v>13</v>
      </c>
      <c r="D6" s="16" t="n">
        <v>20</v>
      </c>
      <c r="G6" s="6" t="s">
        <v>14</v>
      </c>
      <c r="H6" s="17" t="n">
        <f aca="false">+$B$28*H3</f>
        <v>13793.5251798561</v>
      </c>
      <c r="I6" s="17" t="n">
        <f aca="false">+$B$28*I3</f>
        <v>11205</v>
      </c>
      <c r="J6" s="17" t="n">
        <f aca="false">+$B$28*J3</f>
        <v>37350</v>
      </c>
      <c r="K6" s="18" t="n">
        <f aca="false">+$B$28*K3</f>
        <v>27390</v>
      </c>
    </row>
    <row r="7" customFormat="false" ht="14.4" hidden="false" customHeight="false" outlineLevel="0" collapsed="false">
      <c r="A7" s="19"/>
      <c r="B7" s="20" t="n">
        <v>16</v>
      </c>
      <c r="C7" s="21" t="s">
        <v>15</v>
      </c>
      <c r="D7" s="22" t="n">
        <v>16</v>
      </c>
      <c r="G7" s="6" t="s">
        <v>12</v>
      </c>
      <c r="H7" s="23" t="n">
        <f aca="false">+$B$16</f>
        <v>7700</v>
      </c>
      <c r="I7" s="23" t="n">
        <f aca="false">+$B$16</f>
        <v>7700</v>
      </c>
      <c r="J7" s="23" t="n">
        <f aca="false">+$B$16</f>
        <v>7700</v>
      </c>
      <c r="K7" s="24" t="n">
        <f aca="false">+$B$16</f>
        <v>7700</v>
      </c>
    </row>
    <row r="8" customFormat="false" ht="14.4" hidden="false" customHeight="false" outlineLevel="0" collapsed="false">
      <c r="A8" s="19"/>
      <c r="B8" s="25" t="n">
        <f aca="false">1*D8*B7</f>
        <v>400</v>
      </c>
      <c r="C8" s="21" t="s">
        <v>16</v>
      </c>
      <c r="D8" s="26" t="n">
        <v>25</v>
      </c>
      <c r="G8" s="6" t="s">
        <v>17</v>
      </c>
      <c r="H8" s="17" t="n">
        <f aca="false">+$B$26*H3</f>
        <v>6093.52517985611</v>
      </c>
      <c r="I8" s="17" t="n">
        <f aca="false">+$B$26*I3</f>
        <v>4950</v>
      </c>
      <c r="J8" s="17" t="n">
        <f aca="false">+$B$26*J3</f>
        <v>16500</v>
      </c>
      <c r="K8" s="18" t="n">
        <f aca="false">+$B$26*K3</f>
        <v>12100</v>
      </c>
    </row>
    <row r="9" customFormat="false" ht="14.4" hidden="false" customHeight="false" outlineLevel="0" collapsed="false">
      <c r="A9" s="19"/>
      <c r="B9" s="25" t="n">
        <f aca="false">4*D9*B7</f>
        <v>1600</v>
      </c>
      <c r="C9" s="21" t="s">
        <v>18</v>
      </c>
      <c r="D9" s="26" t="n">
        <v>25</v>
      </c>
      <c r="G9" s="6" t="s">
        <v>19</v>
      </c>
      <c r="H9" s="23" t="n">
        <f aca="false">+H8+H7</f>
        <v>13793.5251798561</v>
      </c>
      <c r="I9" s="23" t="n">
        <f aca="false">+I8+I7</f>
        <v>12650</v>
      </c>
      <c r="J9" s="23" t="n">
        <f aca="false">+J8+J7</f>
        <v>24200</v>
      </c>
      <c r="K9" s="24" t="n">
        <f aca="false">+K8+K7</f>
        <v>19800</v>
      </c>
    </row>
    <row r="10" customFormat="false" ht="14.4" hidden="false" customHeight="false" outlineLevel="0" collapsed="false">
      <c r="A10" s="19"/>
      <c r="B10" s="25" t="n">
        <f aca="false">(+B6-5)*D10*B7</f>
        <v>4000</v>
      </c>
      <c r="C10" s="21" t="s">
        <v>20</v>
      </c>
      <c r="D10" s="26" t="n">
        <v>25</v>
      </c>
      <c r="G10" s="6" t="s">
        <v>21</v>
      </c>
      <c r="H10" s="23" t="n">
        <f aca="false">+H6-H9</f>
        <v>0</v>
      </c>
      <c r="I10" s="23" t="n">
        <f aca="false">+I6-I9</f>
        <v>-1445</v>
      </c>
      <c r="J10" s="23" t="n">
        <f aca="false">+J6-J9</f>
        <v>13150</v>
      </c>
      <c r="K10" s="24" t="n">
        <f aca="false">+K6-K9</f>
        <v>7590</v>
      </c>
    </row>
    <row r="11" customFormat="false" ht="14.4" hidden="false" customHeight="false" outlineLevel="0" collapsed="false">
      <c r="A11" s="19"/>
      <c r="B11" s="25" t="n">
        <f aca="false">+SUM(B8:B10)</f>
        <v>6000</v>
      </c>
      <c r="C11" s="21" t="s">
        <v>22</v>
      </c>
      <c r="D11" s="22"/>
      <c r="G11" s="6" t="s">
        <v>23</v>
      </c>
      <c r="H11" s="27" t="n">
        <f aca="false">+IF(H10&gt;0,H10*0.05,0)</f>
        <v>0</v>
      </c>
      <c r="I11" s="27" t="n">
        <f aca="false">+IF(I10&gt;0,I10*0.05,0)</f>
        <v>0</v>
      </c>
      <c r="J11" s="27" t="n">
        <f aca="false">+IF(J10&gt;0,J10*0.05,0)</f>
        <v>657.5</v>
      </c>
      <c r="K11" s="28" t="n">
        <f aca="false">+IF(K10&gt;0,K10*0.05,0)</f>
        <v>379.5</v>
      </c>
    </row>
    <row r="12" customFormat="false" ht="14.4" hidden="false" customHeight="false" outlineLevel="0" collapsed="false">
      <c r="A12" s="19"/>
      <c r="B12" s="29" t="n">
        <v>0</v>
      </c>
      <c r="C12" s="21" t="s">
        <v>24</v>
      </c>
      <c r="D12" s="22"/>
      <c r="G12" s="6" t="s">
        <v>25</v>
      </c>
      <c r="H12" s="23" t="n">
        <f aca="false">+H10-H11</f>
        <v>0</v>
      </c>
      <c r="I12" s="23" t="n">
        <f aca="false">+I10-I11</f>
        <v>-1445</v>
      </c>
      <c r="J12" s="23" t="n">
        <f aca="false">+J10-J11</f>
        <v>12492.5</v>
      </c>
      <c r="K12" s="24" t="n">
        <f aca="false">+K10-K11</f>
        <v>7210.5</v>
      </c>
    </row>
    <row r="13" customFormat="false" ht="14.4" hidden="false" customHeight="false" outlineLevel="0" collapsed="false">
      <c r="A13" s="19"/>
      <c r="B13" s="29" t="n">
        <v>0</v>
      </c>
      <c r="C13" s="21" t="s">
        <v>26</v>
      </c>
      <c r="D13" s="22"/>
      <c r="G13" s="6" t="s">
        <v>27</v>
      </c>
      <c r="H13" s="23" t="n">
        <f aca="false">+H12/($H$18+$H$19)+$H$23</f>
        <v>459.784172661871</v>
      </c>
      <c r="I13" s="23" t="n">
        <f aca="false">+I12/($H$18+$H$19)+$H$23</f>
        <v>411.617505995204</v>
      </c>
      <c r="J13" s="23" t="n">
        <f aca="false">+J12/($H$18+$H$19)+$H$23</f>
        <v>876.200839328537</v>
      </c>
      <c r="K13" s="24" t="n">
        <f aca="false">+K12/($H$18+$H$19)+$H$23</f>
        <v>700.134172661871</v>
      </c>
    </row>
    <row r="14" customFormat="false" ht="14.4" hidden="false" customHeight="false" outlineLevel="0" collapsed="false">
      <c r="A14" s="19"/>
      <c r="B14" s="29" t="n">
        <v>1500</v>
      </c>
      <c r="C14" s="21" t="s">
        <v>28</v>
      </c>
      <c r="D14" s="22"/>
      <c r="G14" s="6" t="s">
        <v>29</v>
      </c>
      <c r="H14" s="30" t="n">
        <f aca="false">(H13/$H$23)-1</f>
        <v>0</v>
      </c>
      <c r="I14" s="30" t="n">
        <f aca="false">(I13/$H$23)-1</f>
        <v>-0.104759296927972</v>
      </c>
      <c r="J14" s="30" t="n">
        <f aca="false">(J13/$H$23)-1</f>
        <v>0.905678558389402</v>
      </c>
      <c r="K14" s="31" t="n">
        <f aca="false">(K13/$H$23)-1</f>
        <v>0.522745266781411</v>
      </c>
      <c r="L14" s="32"/>
    </row>
    <row r="15" customFormat="false" ht="14.4" hidden="false" customHeight="false" outlineLevel="0" collapsed="false">
      <c r="A15" s="19"/>
      <c r="B15" s="29" t="n">
        <v>200</v>
      </c>
      <c r="C15" s="21" t="s">
        <v>30</v>
      </c>
      <c r="D15" s="22" t="n">
        <v>200</v>
      </c>
    </row>
    <row r="16" customFormat="false" ht="14.4" hidden="false" customHeight="false" outlineLevel="0" collapsed="false">
      <c r="A16" s="33"/>
      <c r="B16" s="34" t="n">
        <f aca="false">+SUM(B11:B15)</f>
        <v>7700</v>
      </c>
      <c r="C16" s="35" t="s">
        <v>31</v>
      </c>
      <c r="D16" s="36"/>
      <c r="G16" s="0" t="s">
        <v>32</v>
      </c>
      <c r="J16" s="32"/>
      <c r="K16" s="32"/>
      <c r="L16" s="32"/>
      <c r="M16" s="32"/>
    </row>
    <row r="17" customFormat="false" ht="14.4" hidden="false" customHeight="false" outlineLevel="0" collapsed="false">
      <c r="G17" s="37" t="s">
        <v>33</v>
      </c>
      <c r="H17" s="38" t="n">
        <f aca="false">+H3</f>
        <v>55.3956834532374</v>
      </c>
    </row>
    <row r="18" customFormat="false" ht="14.4" hidden="false" customHeight="false" outlineLevel="0" collapsed="false">
      <c r="D18" s="0" t="s">
        <v>34</v>
      </c>
      <c r="E18" s="0" t="s">
        <v>35</v>
      </c>
      <c r="G18" s="37" t="s">
        <v>36</v>
      </c>
      <c r="H18" s="27" t="n">
        <f aca="false">+$B$6</f>
        <v>15</v>
      </c>
    </row>
    <row r="19" customFormat="false" ht="14.4" hidden="false" customHeight="false" outlineLevel="0" collapsed="false">
      <c r="A19" s="39" t="s">
        <v>37</v>
      </c>
      <c r="B19" s="40" t="n">
        <v>110</v>
      </c>
      <c r="C19" s="41" t="s">
        <v>38</v>
      </c>
      <c r="D19" s="42" t="n">
        <v>0</v>
      </c>
      <c r="E19" s="43" t="n">
        <v>0</v>
      </c>
      <c r="G19" s="37" t="s">
        <v>39</v>
      </c>
      <c r="H19" s="27" t="n">
        <f aca="false">+H18</f>
        <v>15</v>
      </c>
    </row>
    <row r="20" customFormat="false" ht="14.4" hidden="false" customHeight="false" outlineLevel="0" collapsed="false">
      <c r="A20" s="44"/>
      <c r="B20" s="45" t="n">
        <f aca="false">IF(D20&gt;0.001,D20*E20,0)</f>
        <v>0</v>
      </c>
      <c r="C20" s="46" t="s">
        <v>40</v>
      </c>
      <c r="D20" s="47" t="n">
        <v>0</v>
      </c>
      <c r="E20" s="48" t="n">
        <v>0</v>
      </c>
      <c r="G20" s="37" t="s">
        <v>41</v>
      </c>
      <c r="H20" s="23" t="n">
        <f aca="false">+H8</f>
        <v>6093.52517985611</v>
      </c>
    </row>
    <row r="21" customFormat="false" ht="14.4" hidden="false" customHeight="false" outlineLevel="0" collapsed="false">
      <c r="A21" s="44"/>
      <c r="B21" s="45" t="n">
        <f aca="false">IF(D21&gt;0.001,D21*E21,0)</f>
        <v>0</v>
      </c>
      <c r="C21" s="46" t="s">
        <v>42</v>
      </c>
      <c r="D21" s="47" t="n">
        <v>0</v>
      </c>
      <c r="E21" s="48" t="n">
        <v>0</v>
      </c>
      <c r="G21" s="37" t="s">
        <v>12</v>
      </c>
      <c r="H21" s="23" t="n">
        <f aca="false">+$B$16</f>
        <v>7700</v>
      </c>
    </row>
    <row r="22" customFormat="false" ht="14.4" hidden="false" customHeight="false" outlineLevel="0" collapsed="false">
      <c r="A22" s="44"/>
      <c r="B22" s="45" t="n">
        <f aca="false">IF(D22&gt;0.001,D22*E22,0)</f>
        <v>0</v>
      </c>
      <c r="C22" s="46" t="s">
        <v>43</v>
      </c>
      <c r="D22" s="29" t="n">
        <v>0</v>
      </c>
      <c r="E22" s="48" t="n">
        <v>0</v>
      </c>
      <c r="G22" s="37" t="s">
        <v>44</v>
      </c>
      <c r="H22" s="23" t="n">
        <f aca="false">+H21+H20</f>
        <v>13793.5251798561</v>
      </c>
    </row>
    <row r="23" customFormat="false" ht="14.4" hidden="false" customHeight="false" outlineLevel="0" collapsed="false">
      <c r="A23" s="44"/>
      <c r="B23" s="49" t="n">
        <v>0</v>
      </c>
      <c r="C23" s="46" t="s">
        <v>45</v>
      </c>
      <c r="D23" s="46"/>
      <c r="E23" s="50"/>
      <c r="G23" s="37" t="s">
        <v>46</v>
      </c>
      <c r="H23" s="17" t="n">
        <f aca="false">+H22/(H19+H18)</f>
        <v>459.784172661871</v>
      </c>
    </row>
    <row r="24" customFormat="false" ht="14.4" hidden="false" customHeight="false" outlineLevel="0" collapsed="false">
      <c r="A24" s="44"/>
      <c r="B24" s="49" t="n">
        <v>0</v>
      </c>
      <c r="C24" s="46" t="s">
        <v>47</v>
      </c>
      <c r="D24" s="46"/>
      <c r="E24" s="50"/>
    </row>
    <row r="25" customFormat="false" ht="14.4" hidden="false" customHeight="false" outlineLevel="0" collapsed="false">
      <c r="A25" s="44"/>
      <c r="B25" s="29" t="n">
        <v>0</v>
      </c>
      <c r="C25" s="46" t="s">
        <v>48</v>
      </c>
      <c r="D25" s="46"/>
      <c r="E25" s="50"/>
      <c r="G25" s="0" t="s">
        <v>49</v>
      </c>
    </row>
    <row r="26" customFormat="false" ht="14.4" hidden="false" customHeight="false" outlineLevel="0" collapsed="false">
      <c r="A26" s="51"/>
      <c r="B26" s="52" t="n">
        <f aca="false">+B19+(B28*B23)+(B24*B28)+B25+B20+B21+B22</f>
        <v>110</v>
      </c>
      <c r="C26" s="53" t="s">
        <v>37</v>
      </c>
      <c r="D26" s="54"/>
      <c r="E26" s="55"/>
      <c r="G26" s="0" t="s">
        <v>50</v>
      </c>
    </row>
    <row r="27" customFormat="false" ht="14.4" hidden="false" customHeight="false" outlineLevel="0" collapsed="false">
      <c r="G27" s="0" t="s">
        <v>51</v>
      </c>
    </row>
    <row r="28" customFormat="false" ht="14.4" hidden="false" customHeight="false" outlineLevel="0" collapsed="false">
      <c r="A28" s="56" t="s">
        <v>52</v>
      </c>
      <c r="B28" s="57" t="n">
        <v>249</v>
      </c>
      <c r="C28" s="58" t="s">
        <v>53</v>
      </c>
      <c r="D28" s="58"/>
      <c r="E28" s="58"/>
      <c r="G28" s="0" t="s">
        <v>54</v>
      </c>
    </row>
    <row r="29" customFormat="false" ht="14.4" hidden="false" customHeight="false" outlineLevel="0" collapsed="false">
      <c r="G29" s="0" t="s">
        <v>55</v>
      </c>
    </row>
    <row r="30" customFormat="false" ht="14.4" hidden="false" customHeight="false" outlineLevel="0" collapsed="false">
      <c r="A30" s="59" t="s">
        <v>56</v>
      </c>
      <c r="B30" s="60" t="n">
        <f aca="false">+B16</f>
        <v>7700</v>
      </c>
      <c r="C30" s="61" t="s">
        <v>12</v>
      </c>
    </row>
    <row r="31" customFormat="false" ht="14.4" hidden="false" customHeight="false" outlineLevel="0" collapsed="false">
      <c r="A31" s="62" t="s">
        <v>57</v>
      </c>
      <c r="B31" s="63" t="n">
        <f aca="false">+B28-B26</f>
        <v>139</v>
      </c>
      <c r="C31" s="64" t="s">
        <v>58</v>
      </c>
    </row>
    <row r="32" customFormat="false" ht="14.4" hidden="false" customHeight="false" outlineLevel="0" collapsed="false">
      <c r="A32" s="65"/>
      <c r="B32" s="66" t="n">
        <f aca="false">+B30/B31</f>
        <v>55.3956834532374</v>
      </c>
      <c r="C32" s="67" t="s">
        <v>59</v>
      </c>
    </row>
    <row r="34" customFormat="false" ht="14.4" hidden="false" customHeight="false" outlineLevel="0" collapsed="false">
      <c r="A34" s="0" t="s">
        <v>60</v>
      </c>
    </row>
    <row r="35" customFormat="false" ht="14.4" hidden="false" customHeight="false" outlineLevel="0" collapsed="false">
      <c r="A35" s="0" t="s">
        <v>61</v>
      </c>
    </row>
    <row r="36" customFormat="false" ht="14.4" hidden="false" customHeight="false" outlineLevel="0" collapsed="false">
      <c r="A36" s="0" t="s">
        <v>62</v>
      </c>
    </row>
    <row r="38" customFormat="false" ht="14.4" hidden="false" customHeight="false" outlineLevel="0" collapsed="false">
      <c r="A38" s="0" t="s">
        <v>63</v>
      </c>
    </row>
  </sheetData>
  <mergeCells count="1">
    <mergeCell ref="C28:E28"/>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7"/>
  <sheetViews>
    <sheetView showFormulas="false" showGridLines="true" showRowColHeaders="true" showZeros="true" rightToLeft="false" tabSelected="true" showOutlineSymbols="true" defaultGridColor="true" view="normal" topLeftCell="B1" colorId="64" zoomScale="80" zoomScaleNormal="80" zoomScalePageLayoutView="100" workbookViewId="0">
      <selection pane="topLeft" activeCell="C6" activeCellId="0" sqref="C6"/>
    </sheetView>
  </sheetViews>
  <sheetFormatPr defaultColWidth="11.453125" defaultRowHeight="14.4" zeroHeight="false" outlineLevelRow="0" outlineLevelCol="0"/>
  <cols>
    <col collapsed="false" customWidth="true" hidden="false" outlineLevel="0" max="2" min="2" style="0" width="18"/>
    <col collapsed="false" customWidth="true" hidden="false" outlineLevel="0" max="3" min="3" style="0" width="123.11"/>
  </cols>
  <sheetData>
    <row r="1" customFormat="false" ht="14.4" hidden="false" customHeight="false" outlineLevel="0" collapsed="false">
      <c r="A1" s="68"/>
      <c r="B1" s="69" t="s">
        <v>64</v>
      </c>
      <c r="C1" s="70" t="s">
        <v>65</v>
      </c>
    </row>
    <row r="2" customFormat="false" ht="41.75" hidden="false" customHeight="false" outlineLevel="0" collapsed="false">
      <c r="A2" s="71" t="s">
        <v>66</v>
      </c>
      <c r="B2" s="72" t="s">
        <v>67</v>
      </c>
      <c r="C2" s="73" t="s">
        <v>68</v>
      </c>
    </row>
    <row r="3" customFormat="false" ht="41.95" hidden="false" customHeight="false" outlineLevel="0" collapsed="false">
      <c r="A3" s="71"/>
      <c r="B3" s="74" t="s">
        <v>69</v>
      </c>
      <c r="C3" s="75" t="s">
        <v>70</v>
      </c>
    </row>
    <row r="4" customFormat="false" ht="72" hidden="false" customHeight="false" outlineLevel="0" collapsed="false">
      <c r="A4" s="71"/>
      <c r="B4" s="76" t="s">
        <v>71</v>
      </c>
      <c r="C4" s="77" t="s">
        <v>72</v>
      </c>
    </row>
    <row r="5" customFormat="false" ht="28.8" hidden="false" customHeight="false" outlineLevel="0" collapsed="false">
      <c r="A5" s="71" t="s">
        <v>32</v>
      </c>
      <c r="B5" s="72" t="s">
        <v>73</v>
      </c>
      <c r="C5" s="78" t="s">
        <v>74</v>
      </c>
    </row>
    <row r="6" customFormat="false" ht="43.2" hidden="false" customHeight="false" outlineLevel="0" collapsed="false">
      <c r="A6" s="71"/>
      <c r="B6" s="74" t="s">
        <v>75</v>
      </c>
      <c r="C6" s="79"/>
    </row>
    <row r="7" customFormat="false" ht="43.2" hidden="false" customHeight="false" outlineLevel="0" collapsed="false">
      <c r="A7" s="71"/>
      <c r="B7" s="76" t="s">
        <v>76</v>
      </c>
      <c r="C7" s="77" t="s">
        <v>77</v>
      </c>
    </row>
  </sheetData>
  <mergeCells count="2">
    <mergeCell ref="A2:A4"/>
    <mergeCell ref="A5:A7"/>
  </mergeCells>
  <printOptions headings="false" gridLines="false" gridLinesSet="true" horizontalCentered="false" verticalCentered="false"/>
  <pageMargins left="0.7" right="0.7" top="0.75" bottom="0.75" header="0.511805555555555" footer="0.511805555555555"/>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LibreOffice/7.1.4.2$Linux_X86_64 LibreOffice_project/10$Build-2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2021-01-12T19:33:14Z</dcterms:created>
  <dc:creator>PC</dc:creator>
  <dc:description/>
  <dc:language>es-AR</dc:language>
  <cp:lastModifiedBy/>
  <dcterms:modified xsi:type="dcterms:W3CDTF">2021-06-25T09:46:16Z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