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Cálculo" sheetId="1" r:id="rId1"/>
    <sheet name="Justificació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23" i="1"/>
  <c r="B24" i="1"/>
  <c r="B25" i="1"/>
  <c r="B26" i="1"/>
  <c r="B27" i="1"/>
  <c r="B19" i="1"/>
  <c r="B31" i="1" l="1"/>
  <c r="B8" i="1" l="1"/>
  <c r="B36" i="1" l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5" i="1"/>
  <c r="B37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<sst xmlns="http://schemas.openxmlformats.org/spreadsheetml/2006/main" count="90" uniqueCount="85">
  <si>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</si>
  <si>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</si>
  <si>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</si>
  <si>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</si>
  <si>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</si>
  <si>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</si>
  <si>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</si>
  <si>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</si>
  <si>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</si>
  <si>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</si>
  <si>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</si>
  <si>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</si>
  <si>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</si>
  <si>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</si>
  <si>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</si>
  <si>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</si>
  <si>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</si>
  <si>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</si>
  <si>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</si>
  <si>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</si>
  <si>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</si>
  <si>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</si>
  <si>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</si>
  <si>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</si>
  <si>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</si>
  <si>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</si>
  <si>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</si>
  <si>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</si>
  <si>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</si>
  <si>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</si>
  <si>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</si>
  <si>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</si>
  <si>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</si>
  <si>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</si>
  <si>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</si>
  <si>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</si>
  <si>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</si>
  <si>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</si>
  <si>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</si>
  <si>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</si>
  <si>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</si>
  <si>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</si>
  <si>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</si>
  <si>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</si>
  <si>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</si>
  <si>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</si>
  <si>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</si>
  <si>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</si>
  <si>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</si>
  <si>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</si>
  <si>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</si>
  <si>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</si>
  <si>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</si>
  <si>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</si>
  <si>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</si>
  <si>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</si>
  <si>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</si>
  <si>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</si>
  <si>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</si>
  <si>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</si>
  <si>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</si>
  <si>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</si>
  <si>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</si>
  <si>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</si>
  <si>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</si>
  <si>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</si>
  <si>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</si>
  <si>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</si>
  <si>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</si>
  <si>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 xml:space="preserve">Insumo 1: Ganchitos </t>
  </si>
  <si>
    <t xml:space="preserve">Insumo 3: Clavos </t>
  </si>
  <si>
    <t xml:space="preserve">Insumo 4: Barniz </t>
  </si>
  <si>
    <t>Insumo 5: Bolsas de papel madera</t>
  </si>
  <si>
    <t xml:space="preserve">Insumo 6: Maderas </t>
  </si>
  <si>
    <t xml:space="preserve">Insumo 7: Tinta de color </t>
  </si>
  <si>
    <t xml:space="preserve">Insumo 8: Stickers </t>
  </si>
  <si>
    <t xml:space="preserve">Insumo 9: Agua raz </t>
  </si>
  <si>
    <t>Insumo 2: Grampas</t>
  </si>
  <si>
    <t>4to administracion burbuja a, instituto Placido Marín</t>
  </si>
  <si>
    <t>Elegimos este objetivo porque calculamos que cada uno se nosotros vamos a vender 4 porta llaves hasta el final de la etapa de ventas</t>
  </si>
  <si>
    <t>Vamos a publicitra mucho y cada uno de nosotros nos comprometimos a hacer lo posible para llegar a esa proyeccion y si es posible superarla</t>
  </si>
  <si>
    <t xml:space="preserve">Nos vamos a dividir las tareas y no solo los de produccion lo van a hacer, los de las otras areas vamos a ayudarlos </t>
  </si>
  <si>
    <t>Porque con este capital inicial vamos a poder cubrir los gastos totales y asi poder llegar a nuestro objetivo, ademas devolver, cuando termine el emprendimiento, el valor de la accion</t>
  </si>
  <si>
    <t>Para poder cubrir los gastos totales y no pusimos más de 18 porque si no las acciones externas superan las internas</t>
  </si>
  <si>
    <t>En el modulo 11 vamos a tener que volver a invertir.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</si>
</sst>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0" fontId="0" fillId="8" borderId="10" xfId="0" applyFill="1" applyBorder="1"/>
    <xf numFmtId="0" fontId="0" fillId="9" borderId="2" xfId="0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164" fontId="0" fillId="0" borderId="0" xfId="1" applyFont="1"/>
    <xf numFmtId="164" fontId="0" fillId="4" borderId="3" xfId="1" applyFont="1" applyFill="1" applyBorder="1" applyProtection="1">
      <protection locked="0"/>
    </xf>
    <xf numFmtId="164" fontId="0" fillId="4" borderId="0" xfId="1" applyFont="1" applyFill="1" applyProtection="1">
      <protection locked="0"/>
    </xf>
    <xf numFmtId="164" fontId="2" fillId="3" borderId="0" xfId="1" applyFont="1" applyFill="1" applyBorder="1" applyProtection="1"/>
    <xf numFmtId="164" fontId="0" fillId="4" borderId="0" xfId="1" applyFont="1" applyFill="1" applyBorder="1" applyProtection="1">
      <protection locked="0"/>
    </xf>
    <xf numFmtId="164" fontId="2" fillId="3" borderId="8" xfId="1" applyFont="1" applyFill="1" applyBorder="1" applyProtection="1"/>
    <xf numFmtId="164" fontId="2" fillId="6" borderId="3" xfId="1" applyFont="1" applyFill="1" applyBorder="1" applyProtection="1">
      <protection locked="0"/>
    </xf>
    <xf numFmtId="164" fontId="2" fillId="6" borderId="8" xfId="1" applyFont="1" applyFill="1" applyBorder="1" applyProtection="1"/>
    <xf numFmtId="164" fontId="0" fillId="4" borderId="11" xfId="1" applyFont="1" applyFill="1" applyBorder="1" applyProtection="1">
      <protection locked="0"/>
    </xf>
    <xf numFmtId="164" fontId="2" fillId="9" borderId="11" xfId="1" applyFont="1" applyFill="1" applyBorder="1"/>
    <xf numFmtId="164" fontId="2" fillId="9" borderId="0" xfId="1" applyFont="1" applyFill="1"/>
    <xf numFmtId="164" fontId="2" fillId="9" borderId="8" xfId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3" workbookViewId="0">
      <selection activeCell="A5" sqref="A5"/>
    </sheetView>
  </sheetViews>
  <sheetFormatPr baseColWidth="10" defaultColWidth="11.42578125" defaultRowHeight="15" x14ac:dyDescent="0.25"/>
  <cols>
    <col min="1" max="1" width="20.140625" bestFit="1" customWidth="1"/>
    <col min="2" max="2" width="15.140625" style="62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43" t="s">
        <v>2</v>
      </c>
      <c r="H2" s="3" t="s">
        <v>3</v>
      </c>
      <c r="I2" s="3" t="s">
        <v>4</v>
      </c>
      <c r="J2" s="3" t="s">
        <v>5</v>
      </c>
      <c r="K2" s="36" t="s">
        <v>6</v>
      </c>
    </row>
    <row r="3" spans="1:13" x14ac:dyDescent="0.25">
      <c r="C3" s="2" t="s">
        <v>7</v>
      </c>
      <c r="G3" s="7" t="s">
        <v>8</v>
      </c>
      <c r="H3" s="11">
        <f>+B37</f>
        <v>13.587466383138409</v>
      </c>
      <c r="I3" s="42">
        <v>10</v>
      </c>
      <c r="J3" s="42">
        <v>144</v>
      </c>
      <c r="K3" s="42">
        <v>72</v>
      </c>
      <c r="L3" s="53" t="s">
        <v>9</v>
      </c>
    </row>
    <row r="4" spans="1:13" x14ac:dyDescent="0.25">
      <c r="G4" s="16" t="s">
        <v>10</v>
      </c>
      <c r="H4" s="17">
        <f>+H3/$B$7</f>
        <v>0.84921664894615057</v>
      </c>
      <c r="I4" s="17">
        <f>+I3/$B$7</f>
        <v>0.625</v>
      </c>
      <c r="J4" s="17">
        <f>+J3/$B$7</f>
        <v>9</v>
      </c>
      <c r="K4" s="40">
        <f>+K3/$B$7</f>
        <v>4.5</v>
      </c>
    </row>
    <row r="5" spans="1:13" x14ac:dyDescent="0.25">
      <c r="A5" t="s">
        <v>78</v>
      </c>
      <c r="G5" s="16" t="s">
        <v>11</v>
      </c>
      <c r="H5" s="17">
        <f>+H4/$B$6</f>
        <v>4.7178702719230588E-2</v>
      </c>
      <c r="I5" s="17">
        <f>+I4/$B$6</f>
        <v>3.4722222222222224E-2</v>
      </c>
      <c r="J5" s="17">
        <f>+J4/$B$6</f>
        <v>0.5</v>
      </c>
      <c r="K5" s="40">
        <f>+K4/$B$6</f>
        <v>0.25</v>
      </c>
    </row>
    <row r="6" spans="1:13" x14ac:dyDescent="0.25">
      <c r="A6" s="4" t="s">
        <v>12</v>
      </c>
      <c r="B6" s="63">
        <v>18</v>
      </c>
      <c r="C6" s="5" t="s">
        <v>13</v>
      </c>
      <c r="D6" s="6"/>
      <c r="G6" s="7" t="s">
        <v>14</v>
      </c>
      <c r="H6" s="14">
        <f>+$B$33*H3</f>
        <v>12908.093063981489</v>
      </c>
      <c r="I6" s="14">
        <f>+$B$33*I3</f>
        <v>9500</v>
      </c>
      <c r="J6" s="14">
        <f>+$B$33*J3</f>
        <v>136800</v>
      </c>
      <c r="K6" s="38">
        <f>+$B$33*K3</f>
        <v>68400</v>
      </c>
    </row>
    <row r="7" spans="1:13" x14ac:dyDescent="0.25">
      <c r="A7" s="8"/>
      <c r="B7" s="64">
        <v>16</v>
      </c>
      <c r="C7" s="9" t="s">
        <v>15</v>
      </c>
      <c r="D7" s="10"/>
      <c r="G7" s="7" t="s">
        <v>12</v>
      </c>
      <c r="H7" s="13">
        <f>+$B$16</f>
        <v>8690</v>
      </c>
      <c r="I7" s="13">
        <f>+$B$16</f>
        <v>8690</v>
      </c>
      <c r="J7" s="13">
        <f>+$B$16</f>
        <v>8690</v>
      </c>
      <c r="K7" s="37">
        <f>+$B$16</f>
        <v>8690</v>
      </c>
    </row>
    <row r="8" spans="1:13" x14ac:dyDescent="0.25">
      <c r="A8" s="8"/>
      <c r="B8" s="65">
        <f>1*D8*B7</f>
        <v>800</v>
      </c>
      <c r="C8" s="9" t="s">
        <v>16</v>
      </c>
      <c r="D8" s="12">
        <v>50</v>
      </c>
      <c r="G8" s="7" t="s">
        <v>17</v>
      </c>
      <c r="H8" s="14">
        <f>+$B$31*H3</f>
        <v>4218.0930639814887</v>
      </c>
      <c r="I8" s="14">
        <f>+$B$31*I3</f>
        <v>3104.4000000000005</v>
      </c>
      <c r="J8" s="14">
        <f>+$B$31*J3</f>
        <v>44703.360000000008</v>
      </c>
      <c r="K8" s="38">
        <f>+$B$31*K3</f>
        <v>22351.680000000004</v>
      </c>
    </row>
    <row r="9" spans="1:13" x14ac:dyDescent="0.25">
      <c r="A9" s="8"/>
      <c r="B9" s="65">
        <f>4*D9*B7</f>
        <v>2240</v>
      </c>
      <c r="C9" s="9" t="s">
        <v>18</v>
      </c>
      <c r="D9" s="12">
        <v>35</v>
      </c>
      <c r="G9" s="7" t="s">
        <v>19</v>
      </c>
      <c r="H9" s="13">
        <f>+H8+H7</f>
        <v>12908.093063981489</v>
      </c>
      <c r="I9" s="13">
        <f>+I8+I7</f>
        <v>11794.400000000001</v>
      </c>
      <c r="J9" s="13">
        <f>+J8+J7</f>
        <v>53393.360000000008</v>
      </c>
      <c r="K9" s="37">
        <f>+K8+K7</f>
        <v>31041.680000000004</v>
      </c>
    </row>
    <row r="10" spans="1:13" x14ac:dyDescent="0.25">
      <c r="A10" s="8"/>
      <c r="B10" s="65">
        <f>(+B6-5)*D10*B7</f>
        <v>5200</v>
      </c>
      <c r="C10" s="9" t="s">
        <v>20</v>
      </c>
      <c r="D10" s="12">
        <v>25</v>
      </c>
      <c r="G10" s="7" t="s">
        <v>21</v>
      </c>
      <c r="H10" s="13">
        <f>+H6-H9</f>
        <v>0</v>
      </c>
      <c r="I10" s="13">
        <f>+I6-I9</f>
        <v>-2294.4000000000015</v>
      </c>
      <c r="J10" s="13">
        <f>+J6-J9</f>
        <v>83406.639999999985</v>
      </c>
      <c r="K10" s="37">
        <f>+K6-K9</f>
        <v>37358.319999999992</v>
      </c>
    </row>
    <row r="11" spans="1:13" x14ac:dyDescent="0.25">
      <c r="A11" s="8"/>
      <c r="B11" s="65">
        <f>+SUM(B8:B10)</f>
        <v>8240</v>
      </c>
      <c r="C11" s="9" t="s">
        <v>22</v>
      </c>
      <c r="D11" s="10"/>
      <c r="G11" s="7" t="s">
        <v>23</v>
      </c>
      <c r="H11" s="15">
        <f>+IF(H10&gt;0,H10*0.05,0)</f>
        <v>0</v>
      </c>
      <c r="I11" s="15">
        <f>+IF(I10&gt;0,I10*0.05,0)</f>
        <v>0</v>
      </c>
      <c r="J11" s="15">
        <f>+IF(J10&gt;0,J10*0.05,0)</f>
        <v>4170.3319999999994</v>
      </c>
      <c r="K11" s="39">
        <f>+IF(K10&gt;0,K10*0.05,0)</f>
        <v>1867.9159999999997</v>
      </c>
    </row>
    <row r="12" spans="1:13" x14ac:dyDescent="0.25">
      <c r="A12" s="8"/>
      <c r="B12" s="66">
        <v>0</v>
      </c>
      <c r="C12" s="9" t="s">
        <v>24</v>
      </c>
      <c r="D12" s="10"/>
      <c r="G12" s="7" t="s">
        <v>25</v>
      </c>
      <c r="H12" s="13">
        <f>+H10-H11</f>
        <v>0</v>
      </c>
      <c r="I12" s="13">
        <f>+I10-I11</f>
        <v>-2294.4000000000015</v>
      </c>
      <c r="J12" s="13">
        <f>+J10-J11</f>
        <v>79236.30799999999</v>
      </c>
      <c r="K12" s="37">
        <f>+K10-K11</f>
        <v>35490.403999999995</v>
      </c>
    </row>
    <row r="13" spans="1:13" x14ac:dyDescent="0.25">
      <c r="A13" s="8"/>
      <c r="B13" s="66">
        <v>0</v>
      </c>
      <c r="C13" s="9" t="s">
        <v>26</v>
      </c>
      <c r="D13" s="10"/>
      <c r="G13" s="7" t="s">
        <v>27</v>
      </c>
      <c r="H13" s="13">
        <f>+H12/($H$18+$H$19)+$H$23</f>
        <v>500</v>
      </c>
      <c r="I13" s="13">
        <f>+I12/($H$18+$H$19)+$H$23</f>
        <v>436.26666666666665</v>
      </c>
      <c r="J13" s="13">
        <f>+J12/($H$18+$H$19)+$H$23</f>
        <v>2701.0085555555552</v>
      </c>
      <c r="K13" s="37">
        <f>+K12/($H$18+$H$19)+$H$23</f>
        <v>1485.8445555555554</v>
      </c>
    </row>
    <row r="14" spans="1:13" x14ac:dyDescent="0.25">
      <c r="A14" s="8"/>
      <c r="B14" s="66">
        <v>450</v>
      </c>
      <c r="C14" s="9" t="s">
        <v>28</v>
      </c>
      <c r="D14" s="10"/>
      <c r="G14" s="7" t="s">
        <v>29</v>
      </c>
      <c r="H14" s="22">
        <f>(H13/$H$23)-1</f>
        <v>0</v>
      </c>
      <c r="I14" s="22">
        <f>(I13/$H$23)-1</f>
        <v>-0.12746666666666673</v>
      </c>
      <c r="J14" s="22">
        <f>(J13/$H$23)-1</f>
        <v>4.4020171111111104</v>
      </c>
      <c r="K14" s="41">
        <f>(K13/$H$23)-1</f>
        <v>1.971689111111111</v>
      </c>
      <c r="L14" s="23"/>
    </row>
    <row r="15" spans="1:13" x14ac:dyDescent="0.25">
      <c r="A15" s="8"/>
      <c r="B15" s="66">
        <v>0</v>
      </c>
      <c r="C15" s="9" t="s">
        <v>30</v>
      </c>
      <c r="D15" s="10"/>
    </row>
    <row r="16" spans="1:13" x14ac:dyDescent="0.25">
      <c r="A16" s="18"/>
      <c r="B16" s="67">
        <f>+SUM(B11:B15)</f>
        <v>8690</v>
      </c>
      <c r="C16" s="19" t="s">
        <v>31</v>
      </c>
      <c r="D16" s="20"/>
      <c r="G16" t="s">
        <v>32</v>
      </c>
      <c r="J16" s="23"/>
      <c r="K16" s="23"/>
      <c r="L16" s="23"/>
      <c r="M16" s="23"/>
    </row>
    <row r="17" spans="1:8" x14ac:dyDescent="0.25">
      <c r="G17" s="26" t="s">
        <v>33</v>
      </c>
      <c r="H17" s="27">
        <f>+H3</f>
        <v>13.587466383138409</v>
      </c>
    </row>
    <row r="18" spans="1:8" x14ac:dyDescent="0.25">
      <c r="D18" t="s">
        <v>34</v>
      </c>
      <c r="E18" t="s">
        <v>35</v>
      </c>
      <c r="G18" s="26" t="s">
        <v>36</v>
      </c>
      <c r="H18" s="15">
        <f>+$B$6</f>
        <v>18</v>
      </c>
    </row>
    <row r="19" spans="1:8" x14ac:dyDescent="0.25">
      <c r="A19" s="21" t="s">
        <v>37</v>
      </c>
      <c r="B19" s="68">
        <f>D19*E19</f>
        <v>46</v>
      </c>
      <c r="C19" s="54" t="s">
        <v>69</v>
      </c>
      <c r="D19" s="63">
        <v>11.5</v>
      </c>
      <c r="E19" s="61">
        <v>4</v>
      </c>
      <c r="G19" s="26" t="s">
        <v>38</v>
      </c>
      <c r="H19" s="15">
        <f>+H18</f>
        <v>18</v>
      </c>
    </row>
    <row r="20" spans="1:8" x14ac:dyDescent="0.25">
      <c r="A20" s="24"/>
      <c r="B20" s="68">
        <f t="shared" ref="B20:B27" si="0">D20*E20</f>
        <v>1.2</v>
      </c>
      <c r="C20" s="55" t="s">
        <v>77</v>
      </c>
      <c r="D20" s="59">
        <v>0.6</v>
      </c>
      <c r="E20" s="60">
        <v>2</v>
      </c>
      <c r="G20" s="26" t="s">
        <v>39</v>
      </c>
      <c r="H20" s="13">
        <f>+H8</f>
        <v>4218.0930639814887</v>
      </c>
    </row>
    <row r="21" spans="1:8" x14ac:dyDescent="0.25">
      <c r="A21" s="24"/>
      <c r="B21" s="68">
        <f t="shared" si="0"/>
        <v>39.9</v>
      </c>
      <c r="C21" s="55" t="s">
        <v>70</v>
      </c>
      <c r="D21" s="59">
        <v>5.7</v>
      </c>
      <c r="E21" s="60">
        <v>7</v>
      </c>
      <c r="G21" s="26" t="s">
        <v>12</v>
      </c>
      <c r="H21" s="13">
        <f>+$B$16</f>
        <v>8690</v>
      </c>
    </row>
    <row r="22" spans="1:8" x14ac:dyDescent="0.25">
      <c r="A22" s="24"/>
      <c r="B22" s="68">
        <f t="shared" si="0"/>
        <v>20.56</v>
      </c>
      <c r="C22" s="55" t="s">
        <v>71</v>
      </c>
      <c r="D22" s="59">
        <v>20.56</v>
      </c>
      <c r="E22" s="60">
        <v>1</v>
      </c>
      <c r="G22" s="26" t="s">
        <v>40</v>
      </c>
      <c r="H22" s="13">
        <f>+H21+H20</f>
        <v>12908.093063981489</v>
      </c>
    </row>
    <row r="23" spans="1:8" x14ac:dyDescent="0.25">
      <c r="A23" s="24"/>
      <c r="B23" s="68">
        <f t="shared" si="0"/>
        <v>11.04</v>
      </c>
      <c r="C23" s="55" t="s">
        <v>72</v>
      </c>
      <c r="D23" s="59">
        <v>11.04</v>
      </c>
      <c r="E23" s="60">
        <v>1</v>
      </c>
      <c r="G23" s="26" t="s">
        <v>42</v>
      </c>
      <c r="H23" s="14">
        <v>500</v>
      </c>
    </row>
    <row r="24" spans="1:8" x14ac:dyDescent="0.25">
      <c r="A24" s="24"/>
      <c r="B24" s="68">
        <f t="shared" si="0"/>
        <v>150</v>
      </c>
      <c r="C24" s="55" t="s">
        <v>73</v>
      </c>
      <c r="D24" s="59">
        <v>150</v>
      </c>
      <c r="E24" s="60">
        <v>1</v>
      </c>
    </row>
    <row r="25" spans="1:8" x14ac:dyDescent="0.25">
      <c r="A25" s="24"/>
      <c r="B25" s="68">
        <f t="shared" si="0"/>
        <v>31.04</v>
      </c>
      <c r="C25" s="55" t="s">
        <v>74</v>
      </c>
      <c r="D25" s="59">
        <v>31.04</v>
      </c>
      <c r="E25" s="60">
        <v>1</v>
      </c>
      <c r="G25" t="s">
        <v>45</v>
      </c>
    </row>
    <row r="26" spans="1:8" x14ac:dyDescent="0.25">
      <c r="A26" s="24"/>
      <c r="B26" s="68">
        <f t="shared" si="0"/>
        <v>4</v>
      </c>
      <c r="C26" s="55" t="s">
        <v>75</v>
      </c>
      <c r="D26" s="59">
        <v>4</v>
      </c>
      <c r="E26" s="60">
        <v>1</v>
      </c>
      <c r="G26" t="s">
        <v>46</v>
      </c>
    </row>
    <row r="27" spans="1:8" x14ac:dyDescent="0.25">
      <c r="A27" s="24"/>
      <c r="B27" s="68">
        <f t="shared" si="0"/>
        <v>6.6</v>
      </c>
      <c r="C27" s="55" t="s">
        <v>76</v>
      </c>
      <c r="D27" s="59">
        <v>6.6</v>
      </c>
      <c r="E27" s="60">
        <v>1</v>
      </c>
      <c r="G27" t="s">
        <v>47</v>
      </c>
    </row>
    <row r="28" spans="1:8" x14ac:dyDescent="0.25">
      <c r="A28" s="24"/>
      <c r="B28" s="66">
        <v>0.1</v>
      </c>
      <c r="C28" s="55" t="s">
        <v>41</v>
      </c>
      <c r="D28" s="55"/>
      <c r="E28" s="25"/>
      <c r="G28" t="s">
        <v>50</v>
      </c>
    </row>
    <row r="29" spans="1:8" x14ac:dyDescent="0.25">
      <c r="A29" s="24"/>
      <c r="B29" s="66">
        <v>0</v>
      </c>
      <c r="C29" s="55" t="s">
        <v>43</v>
      </c>
      <c r="D29" s="55"/>
      <c r="E29" s="25"/>
      <c r="G29" t="s">
        <v>51</v>
      </c>
    </row>
    <row r="30" spans="1:8" x14ac:dyDescent="0.25">
      <c r="A30" s="24"/>
      <c r="B30" s="66">
        <v>0</v>
      </c>
      <c r="C30" s="55" t="s">
        <v>44</v>
      </c>
      <c r="D30" s="55"/>
      <c r="E30" s="25"/>
    </row>
    <row r="31" spans="1:8" x14ac:dyDescent="0.25">
      <c r="A31" s="28"/>
      <c r="B31" s="69">
        <f>SUM(B19:B30)</f>
        <v>310.44000000000005</v>
      </c>
      <c r="C31" s="56" t="s">
        <v>37</v>
      </c>
      <c r="D31" s="57"/>
      <c r="E31" s="58"/>
    </row>
    <row r="33" spans="1:5" x14ac:dyDescent="0.25">
      <c r="A33" s="29" t="s">
        <v>48</v>
      </c>
      <c r="B33" s="70">
        <v>950</v>
      </c>
      <c r="C33" s="74" t="s">
        <v>49</v>
      </c>
      <c r="D33" s="75"/>
      <c r="E33" s="76"/>
    </row>
    <row r="35" spans="1:5" x14ac:dyDescent="0.25">
      <c r="A35" s="30" t="s">
        <v>52</v>
      </c>
      <c r="B35" s="71">
        <f>+B16</f>
        <v>8690</v>
      </c>
      <c r="C35" s="31" t="s">
        <v>12</v>
      </c>
    </row>
    <row r="36" spans="1:5" x14ac:dyDescent="0.25">
      <c r="A36" s="32" t="s">
        <v>53</v>
      </c>
      <c r="B36" s="72">
        <f>+B33-B31</f>
        <v>639.55999999999995</v>
      </c>
      <c r="C36" s="33" t="s">
        <v>54</v>
      </c>
    </row>
    <row r="37" spans="1:5" x14ac:dyDescent="0.25">
      <c r="A37" s="34"/>
      <c r="B37" s="73">
        <f>+B35/B36</f>
        <v>13.587466383138409</v>
      </c>
      <c r="C37" s="35" t="s">
        <v>55</v>
      </c>
    </row>
    <row r="39" spans="1:5" x14ac:dyDescent="0.25">
      <c r="A39" t="s">
        <v>56</v>
      </c>
    </row>
    <row r="40" spans="1:5" x14ac:dyDescent="0.25">
      <c r="A40" t="s">
        <v>57</v>
      </c>
    </row>
    <row r="41" spans="1:5" x14ac:dyDescent="0.25">
      <c r="A41" t="s">
        <v>58</v>
      </c>
    </row>
    <row r="43" spans="1:5" x14ac:dyDescent="0.25">
      <c r="A43" t="s">
        <v>59</v>
      </c>
    </row>
  </sheetData>
  <mergeCells count="1">
    <mergeCell ref="C33:E3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4" workbookViewId="0">
      <selection activeCell="C5" sqref="C5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52"/>
      <c r="B1" s="50" t="s">
        <v>60</v>
      </c>
      <c r="C1" s="51" t="s">
        <v>61</v>
      </c>
    </row>
    <row r="2" spans="1:3" ht="75" x14ac:dyDescent="0.25">
      <c r="A2" s="77" t="s">
        <v>62</v>
      </c>
      <c r="B2" s="44" t="s">
        <v>63</v>
      </c>
      <c r="C2" s="45" t="s">
        <v>79</v>
      </c>
    </row>
    <row r="3" spans="1:3" ht="45" x14ac:dyDescent="0.25">
      <c r="A3" s="78"/>
      <c r="B3" s="48" t="s">
        <v>64</v>
      </c>
      <c r="C3" s="49" t="s">
        <v>80</v>
      </c>
    </row>
    <row r="4" spans="1:3" ht="90" x14ac:dyDescent="0.25">
      <c r="A4" s="79"/>
      <c r="B4" s="46" t="s">
        <v>65</v>
      </c>
      <c r="C4" s="47" t="s">
        <v>81</v>
      </c>
    </row>
    <row r="5" spans="1:3" ht="45" x14ac:dyDescent="0.25">
      <c r="A5" s="77" t="s">
        <v>32</v>
      </c>
      <c r="B5" s="44" t="s">
        <v>66</v>
      </c>
      <c r="C5" s="45" t="s">
        <v>82</v>
      </c>
    </row>
    <row r="6" spans="1:3" ht="60" x14ac:dyDescent="0.25">
      <c r="A6" s="78"/>
      <c r="B6" s="48" t="s">
        <v>67</v>
      </c>
      <c r="C6" s="49" t="s">
        <v>83</v>
      </c>
    </row>
    <row r="7" spans="1:3" ht="75" x14ac:dyDescent="0.25">
      <c r="A7" s="79"/>
      <c r="B7" s="46" t="s">
        <v>68</v>
      </c>
      <c r="C7" s="47" t="s">
        <v>84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Propietario</cp:lastModifiedBy>
  <cp:revision/>
  <dcterms:created xsi:type="dcterms:W3CDTF">2021-01-12T19:33:14Z</dcterms:created>
  <dcterms:modified xsi:type="dcterms:W3CDTF">2021-06-28T20:20:49Z</dcterms:modified>
</cp:coreProperties>
</file>