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xr:revisionPtr revIDLastSave="0" documentId="8_{4F4503A7-6AD8-BA44-BB1A-B3499E7132A4}" xr6:coauthVersionLast="47" xr6:coauthVersionMax="47" xr10:uidLastSave="{00000000-0000-0000-0000-000000000000}"/>
  <bookViews>
    <workbookView xWindow="0" yWindow="0" windowWidth="16384" windowHeight="8192" xr2:uid="{00000000-000D-0000-FFFF-FFFF00000000}"/>
  </bookViews>
  <sheets>
    <sheet name="Cálculo" sheetId="1" r:id="rId1"/>
    <sheet name="Justificación" sheetId="2" r:id="rId2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6" i="1"/>
  <c r="B30" i="1"/>
  <c r="B26" i="1"/>
  <c r="B31" i="1"/>
  <c r="B32" i="1"/>
  <c r="H21" i="1"/>
  <c r="H3" i="1"/>
  <c r="H8" i="1"/>
  <c r="H20" i="1"/>
  <c r="H22" i="1"/>
  <c r="H18" i="1"/>
  <c r="H19" i="1"/>
  <c r="H23" i="1"/>
  <c r="H17" i="1"/>
  <c r="K6" i="1"/>
  <c r="K8" i="1"/>
  <c r="K7" i="1"/>
  <c r="K9" i="1"/>
  <c r="K10" i="1"/>
  <c r="K11" i="1"/>
  <c r="K12" i="1"/>
  <c r="K13" i="1"/>
  <c r="K14" i="1"/>
  <c r="J6" i="1"/>
  <c r="J8" i="1"/>
  <c r="J7" i="1"/>
  <c r="J9" i="1"/>
  <c r="J10" i="1"/>
  <c r="J11" i="1"/>
  <c r="J12" i="1"/>
  <c r="J13" i="1"/>
  <c r="J14" i="1"/>
  <c r="I6" i="1"/>
  <c r="I8" i="1"/>
  <c r="I7" i="1"/>
  <c r="I9" i="1"/>
  <c r="I10" i="1"/>
  <c r="I11" i="1"/>
  <c r="I12" i="1"/>
  <c r="I13" i="1"/>
  <c r="I14" i="1"/>
  <c r="H6" i="1"/>
  <c r="H7" i="1"/>
  <c r="H9" i="1"/>
  <c r="H10" i="1"/>
  <c r="H11" i="1"/>
  <c r="H12" i="1"/>
  <c r="H13" i="1"/>
  <c r="H14" i="1"/>
  <c r="K4" i="1"/>
  <c r="K5" i="1"/>
  <c r="J4" i="1"/>
  <c r="J5" i="1"/>
  <c r="I4" i="1"/>
  <c r="I5" i="1"/>
  <c r="H4" i="1"/>
  <c r="H5" i="1"/>
</calcChain>
</file>

<file path=xl/sharedStrings.xml><?xml version="1.0" encoding="utf-8"?>
<sst xmlns="http://schemas.openxmlformats.org/spreadsheetml/2006/main" count="85" uniqueCount="80">
  <si>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</si>
  <si>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</si>
  <si>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</si>
  <si>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</si>
  <si>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</si>
  <si>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</si>
  <si>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</si>
  <si>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</si>
  <si>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</si>
  <si>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</si>
  <si>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</si>
  <si>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</si>
  <si>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</si>
  <si>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</si>
  <si>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</si>
  <si>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</si>
  <si>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</si>
  <si>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</si>
  <si>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</si>
  <si>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</si>
  <si>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</si>
  <si>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</si>
  <si>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</si>
  <si>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</si>
  <si>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</si>
  <si>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</si>
  <si>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</si>
  <si>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</si>
  <si>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</si>
  <si>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</si>
  <si>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</si>
  <si>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</si>
  <si>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</si>
  <si>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</si>
  <si>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</si>
  <si>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</si>
  <si>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</si>
  <si>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</si>
  <si>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cera y endurecedor</t>
  </si>
  <si>
    <t>Acciones Externas</t>
  </si>
  <si>
    <t>escencias aromáticas</t>
  </si>
  <si>
    <t>Costos Variables (al PE)</t>
  </si>
  <si>
    <t>pabilo ecológico y  ojalillos</t>
  </si>
  <si>
    <t>packaging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</si>
  <si>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</si>
  <si>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</si>
  <si>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</si>
  <si>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</si>
  <si>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</si>
  <si>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</si>
  <si>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</si>
  <si>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</si>
  <si>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</si>
  <si>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</si>
  <si>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</si>
  <si>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</si>
  <si>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</si>
  <si>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</si>
  <si>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</si>
  <si>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</si>
  <si>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</si>
  <si>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</si>
  <si>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>Por encima de las Qe estaremos en zona de Ganacias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</si>
  <si>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</si>
  <si>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</si>
  <si>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</si>
  <si>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</si>
  <si>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</si>
  <si>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Consideramos que es un objetivo factible y alcanzable teniendo en cuenta la cantidad de integrantes del emprendimiento y el tiempo de producción.</t>
  </si>
  <si>
    <t>2- ¿Cómo vas a hacer para alcanzar esas ventas?</t>
  </si>
  <si>
    <t>A través de publicidades(redes sociales, radio, televisión,et.), sorteos, trabajo en equipo,etc.</t>
  </si>
  <si>
    <t>3- ¿Cómo vas a hacer para producir esa cantidad en el tiempo determinado?</t>
  </si>
  <si>
    <t>Se  involucrará todos los integrantes del emprendimiento.</t>
  </si>
  <si>
    <t>1- ¿Por qué elegiste ese capital incial?</t>
  </si>
  <si>
    <t>Porque es el capital que permite cubrir el total de los costos variables y gran parte de los costos fijos, lo que le permitiría alcanzar los beneficios esperados.</t>
  </si>
  <si>
    <t>2- ¿Por qué elegiste vender esa cantidad de acciones?</t>
  </si>
  <si>
    <t>Porque son las  acciones que exige el programa de aprender a emprender.</t>
  </si>
  <si>
    <t>3- ¿En qué módulo/s del programa van a reinvertir y por qué?</t>
  </si>
  <si>
    <t>Reinvertiríamos en el (MÓDULO 12 ,antes de la feria de emprendimientos), porque si tenemos la posibilidad de mejorar el escenario de la venta incrementariamos</t>
  </si>
  <si>
    <t>nuestra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</si>
</sst>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$* #,##0.00_-;&quot;-$&quot;* #,##0.00_-;_-\$* \-??_-;_-@_-"/>
    <numFmt numFmtId="165" formatCode="_-\$* #,##0_-;&quot;-$&quot;* #,##0_-;_-\$* \-??_-;_-@_-"/>
  </numFmts>
  <fonts count="6" x14ac:knownFonts="1">
    <font>
      <sz val="11"/>
      <color rgb="FF000000"/>
      <name val="Calibri"/>
      <family val="2"/>
      <charset val="1"/>
    </font>
    <font>
      <b/>
      <sz val="16"/>
      <color rgb="FF70AD47"/>
      <name val="Arial"/>
      <family val="2"/>
      <charset val="1"/>
    </font>
    <font>
      <sz val="11"/>
      <color rgb="FF70AD47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7F7F7F"/>
      </patternFill>
    </fill>
    <fill>
      <patternFill patternType="solid">
        <fgColor rgb="FF92D050"/>
        <bgColor rgb="FF70AD47"/>
      </patternFill>
    </fill>
    <fill>
      <patternFill patternType="solid">
        <fgColor rgb="FFF2F2F2"/>
        <bgColor rgb="FFFFFFCC"/>
      </patternFill>
    </fill>
    <fill>
      <patternFill patternType="solid">
        <fgColor rgb="FF70AD47"/>
        <bgColor rgb="FF92D050"/>
      </patternFill>
    </fill>
    <fill>
      <patternFill patternType="solid">
        <fgColor rgb="FF595959"/>
        <bgColor rgb="FF7F7F7F"/>
      </patternFill>
    </fill>
    <fill>
      <patternFill patternType="solid">
        <fgColor rgb="FFD9D9D9"/>
        <bgColor rgb="FFF2F2F2"/>
      </patternFill>
    </fill>
    <fill>
      <patternFill patternType="solid">
        <fgColor rgb="FFBFBFBF"/>
        <bgColor rgb="FFA6A6A6"/>
      </patternFill>
    </fill>
    <fill>
      <patternFill patternType="solid">
        <fgColor rgb="FFA6A6A6"/>
        <bgColor rgb="FFBFBFB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Protection="0"/>
    <xf numFmtId="9" fontId="5" fillId="0" borderId="0" applyBorder="0" applyProtection="0"/>
  </cellStyleXfs>
  <cellXfs count="78">
    <xf numFmtId="0" fontId="0" fillId="0" borderId="0" xfId="0"/>
    <xf numFmtId="0" fontId="0" fillId="0" borderId="10" xfId="0" applyFont="1" applyBorder="1" applyAlignment="1">
      <alignment horizontal="center" vertical="center" textRotation="90"/>
    </xf>
    <xf numFmtId="0" fontId="0" fillId="10" borderId="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4" borderId="1" xfId="0" applyFont="1" applyFill="1" applyBorder="1"/>
    <xf numFmtId="1" fontId="3" fillId="4" borderId="1" xfId="0" applyNumberFormat="1" applyFont="1" applyFill="1" applyBorder="1"/>
    <xf numFmtId="1" fontId="4" fillId="5" borderId="1" xfId="0" applyNumberFormat="1" applyFont="1" applyFill="1" applyBorder="1"/>
    <xf numFmtId="0" fontId="0" fillId="5" borderId="0" xfId="0" applyFont="1" applyFill="1"/>
    <xf numFmtId="2" fontId="0" fillId="4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0" fontId="0" fillId="6" borderId="2" xfId="0" applyFont="1" applyFill="1" applyBorder="1"/>
    <xf numFmtId="0" fontId="0" fillId="7" borderId="3" xfId="0" applyFill="1" applyBorder="1" applyProtection="1">
      <protection locked="0"/>
    </xf>
    <xf numFmtId="0" fontId="0" fillId="6" borderId="3" xfId="0" applyFont="1" applyFill="1" applyBorder="1"/>
    <xf numFmtId="0" fontId="0" fillId="6" borderId="4" xfId="0" applyFill="1" applyBorder="1"/>
    <xf numFmtId="165" fontId="3" fillId="0" borderId="1" xfId="1" applyNumberFormat="1" applyFont="1" applyBorder="1" applyAlignment="1" applyProtection="1"/>
    <xf numFmtId="165" fontId="3" fillId="3" borderId="1" xfId="1" applyNumberFormat="1" applyFont="1" applyFill="1" applyBorder="1" applyAlignment="1" applyProtection="1"/>
    <xf numFmtId="0" fontId="0" fillId="6" borderId="5" xfId="0" applyFill="1" applyBorder="1"/>
    <xf numFmtId="0" fontId="0" fillId="7" borderId="0" xfId="0" applyFill="1" applyProtection="1">
      <protection locked="0"/>
    </xf>
    <xf numFmtId="0" fontId="0" fillId="6" borderId="0" xfId="0" applyFont="1" applyFill="1"/>
    <xf numFmtId="0" fontId="0" fillId="6" borderId="6" xfId="0" applyFill="1" applyBorder="1"/>
    <xf numFmtId="165" fontId="3" fillId="0" borderId="1" xfId="0" applyNumberFormat="1" applyFont="1" applyBorder="1"/>
    <xf numFmtId="165" fontId="3" fillId="3" borderId="1" xfId="0" applyNumberFormat="1" applyFont="1" applyFill="1" applyBorder="1"/>
    <xf numFmtId="165" fontId="3" fillId="6" borderId="0" xfId="1" applyNumberFormat="1" applyFont="1" applyFill="1" applyBorder="1" applyAlignment="1" applyProtection="1"/>
    <xf numFmtId="165" fontId="0" fillId="7" borderId="6" xfId="1" applyNumberFormat="1" applyFont="1" applyFill="1" applyBorder="1" applyAlignment="1" applyProtection="1">
      <protection locked="0"/>
    </xf>
    <xf numFmtId="0" fontId="3" fillId="0" borderId="1" xfId="0" applyFont="1" applyBorder="1"/>
    <xf numFmtId="0" fontId="3" fillId="3" borderId="1" xfId="0" applyFont="1" applyFill="1" applyBorder="1"/>
    <xf numFmtId="165" fontId="0" fillId="7" borderId="0" xfId="1" applyNumberFormat="1" applyFont="1" applyFill="1" applyBorder="1" applyAlignment="1" applyProtection="1">
      <protection locked="0"/>
    </xf>
    <xf numFmtId="9" fontId="3" fillId="0" borderId="1" xfId="2" applyFont="1" applyBorder="1" applyAlignment="1" applyProtection="1"/>
    <xf numFmtId="9" fontId="3" fillId="3" borderId="1" xfId="2" applyFont="1" applyFill="1" applyBorder="1" applyAlignment="1" applyProtection="1"/>
    <xf numFmtId="9" fontId="0" fillId="0" borderId="0" xfId="2" applyFont="1" applyBorder="1" applyAlignment="1" applyProtection="1"/>
    <xf numFmtId="0" fontId="0" fillId="6" borderId="7" xfId="0" applyFill="1" applyBorder="1"/>
    <xf numFmtId="165" fontId="3" fillId="6" borderId="8" xfId="1" applyNumberFormat="1" applyFont="1" applyFill="1" applyBorder="1" applyAlignment="1" applyProtection="1"/>
    <xf numFmtId="0" fontId="0" fillId="6" borderId="8" xfId="0" applyFont="1" applyFill="1" applyBorder="1"/>
    <xf numFmtId="0" fontId="0" fillId="6" borderId="9" xfId="0" applyFill="1" applyBorder="1"/>
    <xf numFmtId="0" fontId="0" fillId="8" borderId="1" xfId="0" applyFont="1" applyFill="1" applyBorder="1"/>
    <xf numFmtId="1" fontId="3" fillId="0" borderId="1" xfId="0" applyNumberFormat="1" applyFont="1" applyBorder="1"/>
    <xf numFmtId="0" fontId="0" fillId="9" borderId="2" xfId="0" applyFont="1" applyFill="1" applyBorder="1"/>
    <xf numFmtId="164" fontId="3" fillId="9" borderId="3" xfId="1" applyFont="1" applyFill="1" applyBorder="1" applyAlignment="1" applyProtection="1">
      <protection locked="0"/>
    </xf>
    <xf numFmtId="0" fontId="0" fillId="9" borderId="3" xfId="0" applyFont="1" applyFill="1" applyBorder="1"/>
    <xf numFmtId="165" fontId="0" fillId="7" borderId="3" xfId="1" applyNumberFormat="1" applyFont="1" applyFill="1" applyBorder="1" applyAlignment="1" applyProtection="1">
      <protection locked="0"/>
    </xf>
    <xf numFmtId="0" fontId="0" fillId="7" borderId="4" xfId="0" applyFill="1" applyBorder="1" applyAlignment="1">
      <alignment horizontal="center"/>
    </xf>
    <xf numFmtId="0" fontId="0" fillId="9" borderId="5" xfId="0" applyFill="1" applyBorder="1"/>
    <xf numFmtId="164" fontId="3" fillId="9" borderId="0" xfId="1" applyFont="1" applyFill="1" applyBorder="1" applyAlignment="1" applyProtection="1">
      <protection locked="0"/>
    </xf>
    <xf numFmtId="0" fontId="0" fillId="9" borderId="0" xfId="0" applyFont="1" applyFill="1"/>
    <xf numFmtId="164" fontId="0" fillId="7" borderId="0" xfId="1" applyFont="1" applyFill="1" applyBorder="1" applyAlignment="1" applyProtection="1">
      <protection locked="0"/>
    </xf>
    <xf numFmtId="0" fontId="0" fillId="7" borderId="6" xfId="0" applyFill="1" applyBorder="1" applyAlignment="1">
      <alignment horizontal="center"/>
    </xf>
    <xf numFmtId="9" fontId="0" fillId="7" borderId="0" xfId="2" applyFont="1" applyFill="1" applyBorder="1" applyAlignment="1" applyProtection="1">
      <protection locked="0"/>
    </xf>
    <xf numFmtId="0" fontId="0" fillId="9" borderId="6" xfId="0" applyFill="1" applyBorder="1"/>
    <xf numFmtId="0" fontId="0" fillId="9" borderId="7" xfId="0" applyFill="1" applyBorder="1"/>
    <xf numFmtId="165" fontId="3" fillId="9" borderId="8" xfId="1" applyNumberFormat="1" applyFont="1" applyFill="1" applyBorder="1" applyAlignment="1" applyProtection="1"/>
    <xf numFmtId="0" fontId="0" fillId="9" borderId="8" xfId="0" applyFont="1" applyFill="1" applyBorder="1" applyAlignment="1">
      <alignment horizontal="left"/>
    </xf>
    <xf numFmtId="0" fontId="0" fillId="9" borderId="8" xfId="0" applyFill="1" applyBorder="1"/>
    <xf numFmtId="0" fontId="0" fillId="9" borderId="9" xfId="0" applyFill="1" applyBorder="1"/>
    <xf numFmtId="0" fontId="0" fillId="10" borderId="10" xfId="0" applyFont="1" applyFill="1" applyBorder="1"/>
    <xf numFmtId="165" fontId="0" fillId="7" borderId="11" xfId="1" applyNumberFormat="1" applyFont="1" applyFill="1" applyBorder="1" applyAlignment="1" applyProtection="1">
      <protection locked="0"/>
    </xf>
    <xf numFmtId="0" fontId="0" fillId="11" borderId="2" xfId="0" applyFont="1" applyFill="1" applyBorder="1"/>
    <xf numFmtId="165" fontId="3" fillId="11" borderId="11" xfId="0" applyNumberFormat="1" applyFont="1" applyFill="1" applyBorder="1"/>
    <xf numFmtId="0" fontId="0" fillId="11" borderId="12" xfId="0" applyFont="1" applyFill="1" applyBorder="1" applyAlignment="1">
      <alignment horizontal="left"/>
    </xf>
    <xf numFmtId="0" fontId="0" fillId="11" borderId="5" xfId="0" applyFont="1" applyFill="1" applyBorder="1"/>
    <xf numFmtId="165" fontId="3" fillId="11" borderId="0" xfId="0" applyNumberFormat="1" applyFont="1" applyFill="1"/>
    <xf numFmtId="0" fontId="0" fillId="11" borderId="6" xfId="0" applyFont="1" applyFill="1" applyBorder="1" applyAlignment="1">
      <alignment horizontal="left"/>
    </xf>
    <xf numFmtId="0" fontId="0" fillId="11" borderId="7" xfId="0" applyFill="1" applyBorder="1"/>
    <xf numFmtId="1" fontId="3" fillId="11" borderId="8" xfId="0" applyNumberFormat="1" applyFont="1" applyFill="1" applyBorder="1" applyAlignment="1">
      <alignment horizontal="center"/>
    </xf>
    <xf numFmtId="0" fontId="0" fillId="11" borderId="9" xfId="0" applyFont="1" applyFill="1" applyBorder="1"/>
    <xf numFmtId="0" fontId="0" fillId="2" borderId="10" xfId="0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3" xfId="0" applyFont="1" applyBorder="1" applyAlignment="1">
      <alignment wrapText="1"/>
    </xf>
    <xf numFmtId="0" fontId="0" fillId="0" borderId="4" xfId="0" applyFont="1" applyBorder="1"/>
    <xf numFmtId="0" fontId="0" fillId="0" borderId="0" xfId="0" applyFont="1" applyAlignment="1">
      <alignment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95959"/>
      <rgbColor rgb="FFA6A6A6"/>
      <rgbColor rgb="FF003366"/>
      <rgbColor rgb="FF70AD47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42840</xdr:colOff>
      <xdr:row>0</xdr:row>
      <xdr:rowOff>14760</xdr:rowOff>
    </xdr:from>
    <xdr:to>
      <xdr:col>1</xdr:col>
      <xdr:colOff>778320</xdr:colOff>
      <xdr:row>2</xdr:row>
      <xdr:rowOff>108360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40" y="14760"/>
          <a:ext cx="2158200" cy="535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Normal="100" workbookViewId="0">
      <selection activeCell="L4" sqref="L4"/>
    </sheetView>
  </sheetViews>
  <sheetFormatPr defaultRowHeight="15" x14ac:dyDescent="0.2"/>
  <cols>
    <col min="1" max="1" width="20.17578125"/>
    <col min="2" max="2" width="15.19921875"/>
    <col min="3" max="3" width="75.0625"/>
    <col min="4" max="4" width="16.140625"/>
    <col min="5" max="5" width="28.65234375"/>
    <col min="6" max="6" width="11.43359375"/>
    <col min="7" max="7" width="25.01953125"/>
    <col min="8" max="8" width="11.703125"/>
    <col min="9" max="9" width="17.21875"/>
    <col min="10" max="10" width="17.3515625"/>
    <col min="11" max="11" width="18.6953125"/>
    <col min="12" max="12" width="29.86328125"/>
    <col min="13" max="13" width="22.46484375"/>
    <col min="14" max="1025" width="11.43359375"/>
  </cols>
  <sheetData>
    <row r="1" spans="1:13" ht="20.25" x14ac:dyDescent="0.25">
      <c r="C1" s="3" t="s">
        <v>0</v>
      </c>
    </row>
    <row r="2" spans="1:13" x14ac:dyDescent="0.2">
      <c r="C2" s="4" t="s">
        <v>1</v>
      </c>
      <c r="G2" s="5" t="s">
        <v>2</v>
      </c>
      <c r="H2" s="6" t="s">
        <v>3</v>
      </c>
      <c r="I2" s="6" t="s">
        <v>4</v>
      </c>
      <c r="J2" s="6" t="s">
        <v>5</v>
      </c>
      <c r="K2" s="7" t="s">
        <v>6</v>
      </c>
    </row>
    <row r="3" spans="1:13" x14ac:dyDescent="0.2">
      <c r="C3" s="4" t="s">
        <v>7</v>
      </c>
      <c r="G3" s="8" t="s">
        <v>8</v>
      </c>
      <c r="H3" s="9">
        <f>+B32</f>
        <v>151.69478644170846</v>
      </c>
      <c r="I3" s="10">
        <v>300</v>
      </c>
      <c r="J3" s="10">
        <v>650</v>
      </c>
      <c r="K3" s="10">
        <v>400</v>
      </c>
      <c r="L3" s="11" t="s">
        <v>9</v>
      </c>
    </row>
    <row r="4" spans="1:13" x14ac:dyDescent="0.2">
      <c r="G4" s="12" t="s">
        <v>10</v>
      </c>
      <c r="H4" s="13">
        <f>+H3/$B$7</f>
        <v>9.4809241526067787</v>
      </c>
      <c r="I4" s="13">
        <f>+I3/$B$7</f>
        <v>18.75</v>
      </c>
      <c r="J4" s="13">
        <f>+J3/$B$7</f>
        <v>40.625</v>
      </c>
      <c r="K4" s="14">
        <f>+K3/$B$7</f>
        <v>25</v>
      </c>
    </row>
    <row r="5" spans="1:13" x14ac:dyDescent="0.2">
      <c r="G5" s="12" t="s">
        <v>11</v>
      </c>
      <c r="H5" s="13">
        <f>+H4/$B$6</f>
        <v>0.29627887976896183</v>
      </c>
      <c r="I5" s="13">
        <f>+I4/$B$6</f>
        <v>0.5859375</v>
      </c>
      <c r="J5" s="13">
        <f>+J4/$B$6</f>
        <v>1.26953125</v>
      </c>
      <c r="K5" s="14">
        <f>+K4/$B$6</f>
        <v>0.78125</v>
      </c>
    </row>
    <row r="6" spans="1:13" x14ac:dyDescent="0.2">
      <c r="A6" s="15" t="s">
        <v>12</v>
      </c>
      <c r="B6" s="16">
        <v>32</v>
      </c>
      <c r="C6" s="17" t="s">
        <v>13</v>
      </c>
      <c r="D6" s="18"/>
      <c r="G6" s="8" t="s">
        <v>14</v>
      </c>
      <c r="H6" s="19">
        <f>+$B$28*H3</f>
        <v>53093.175254597962</v>
      </c>
      <c r="I6" s="19">
        <f>+$B$28*I3</f>
        <v>105000</v>
      </c>
      <c r="J6" s="19">
        <f>+$B$28*J3</f>
        <v>227500</v>
      </c>
      <c r="K6" s="20">
        <f>+$B$28*K3</f>
        <v>140000</v>
      </c>
    </row>
    <row r="7" spans="1:13" x14ac:dyDescent="0.2">
      <c r="A7" s="21"/>
      <c r="B7" s="22">
        <v>16</v>
      </c>
      <c r="C7" s="23" t="s">
        <v>15</v>
      </c>
      <c r="D7" s="24"/>
      <c r="G7" s="8" t="s">
        <v>12</v>
      </c>
      <c r="H7" s="25">
        <f>+$B$16</f>
        <v>29940</v>
      </c>
      <c r="I7" s="25">
        <f>+$B$16</f>
        <v>29940</v>
      </c>
      <c r="J7" s="25">
        <f>+$B$16</f>
        <v>29940</v>
      </c>
      <c r="K7" s="26">
        <f>+$B$16</f>
        <v>29940</v>
      </c>
    </row>
    <row r="8" spans="1:13" x14ac:dyDescent="0.2">
      <c r="A8" s="21"/>
      <c r="B8" s="27">
        <f>1*D8*B7</f>
        <v>800</v>
      </c>
      <c r="C8" s="23" t="s">
        <v>16</v>
      </c>
      <c r="D8" s="28">
        <v>50</v>
      </c>
      <c r="G8" s="8" t="s">
        <v>17</v>
      </c>
      <c r="H8" s="19">
        <f>+$B$26*H3</f>
        <v>23153.175254597962</v>
      </c>
      <c r="I8" s="19">
        <f>+$B$26*I3</f>
        <v>45789</v>
      </c>
      <c r="J8" s="19">
        <f>+$B$26*J3</f>
        <v>99209.5</v>
      </c>
      <c r="K8" s="20">
        <f>+$B$26*K3</f>
        <v>61052</v>
      </c>
    </row>
    <row r="9" spans="1:13" x14ac:dyDescent="0.2">
      <c r="A9" s="21"/>
      <c r="B9" s="27">
        <f>4*D9*B7</f>
        <v>2240</v>
      </c>
      <c r="C9" s="23" t="s">
        <v>18</v>
      </c>
      <c r="D9" s="28">
        <v>35</v>
      </c>
      <c r="G9" s="8" t="s">
        <v>19</v>
      </c>
      <c r="H9" s="25">
        <f>+H8+H7</f>
        <v>53093.175254597962</v>
      </c>
      <c r="I9" s="25">
        <f>+I8+I7</f>
        <v>75729</v>
      </c>
      <c r="J9" s="25">
        <f>+J8+J7</f>
        <v>129149.5</v>
      </c>
      <c r="K9" s="26">
        <f>+K8+K7</f>
        <v>90992</v>
      </c>
    </row>
    <row r="10" spans="1:13" x14ac:dyDescent="0.2">
      <c r="A10" s="21"/>
      <c r="B10" s="27">
        <f>(+B6-5)*D10*B7</f>
        <v>10800</v>
      </c>
      <c r="C10" s="23" t="s">
        <v>20</v>
      </c>
      <c r="D10" s="28">
        <v>25</v>
      </c>
      <c r="G10" s="8" t="s">
        <v>21</v>
      </c>
      <c r="H10" s="25">
        <f>+H6-H9</f>
        <v>0</v>
      </c>
      <c r="I10" s="25">
        <f>+I6-I9</f>
        <v>29271</v>
      </c>
      <c r="J10" s="25">
        <f>+J6-J9</f>
        <v>98350.5</v>
      </c>
      <c r="K10" s="26">
        <f>+K6-K9</f>
        <v>49008</v>
      </c>
    </row>
    <row r="11" spans="1:13" x14ac:dyDescent="0.2">
      <c r="A11" s="21"/>
      <c r="B11" s="27">
        <f>+SUM(B8:B10)</f>
        <v>13840</v>
      </c>
      <c r="C11" s="23" t="s">
        <v>22</v>
      </c>
      <c r="D11" s="24"/>
      <c r="G11" s="8" t="s">
        <v>23</v>
      </c>
      <c r="H11" s="29">
        <f>+IF(H10&gt;0,H10*0.05,0)</f>
        <v>0</v>
      </c>
      <c r="I11" s="29">
        <f>+IF(I10&gt;0,I10*0.05,0)</f>
        <v>1463.5500000000002</v>
      </c>
      <c r="J11" s="29">
        <f>+IF(J10&gt;0,J10*0.05,0)</f>
        <v>4917.5250000000005</v>
      </c>
      <c r="K11" s="30">
        <f>+IF(K10&gt;0,K10*0.05,0)</f>
        <v>2450.4</v>
      </c>
    </row>
    <row r="12" spans="1:13" x14ac:dyDescent="0.2">
      <c r="A12" s="21"/>
      <c r="B12" s="31">
        <v>8100</v>
      </c>
      <c r="C12" s="23" t="s">
        <v>24</v>
      </c>
      <c r="D12" s="24"/>
      <c r="G12" s="8" t="s">
        <v>25</v>
      </c>
      <c r="H12" s="25">
        <f>+H10-H11</f>
        <v>0</v>
      </c>
      <c r="I12" s="25">
        <f>+I10-I11</f>
        <v>27807.45</v>
      </c>
      <c r="J12" s="25">
        <f>+J10-J11</f>
        <v>93432.975000000006</v>
      </c>
      <c r="K12" s="26">
        <f>+K10-K11</f>
        <v>46557.599999999999</v>
      </c>
    </row>
    <row r="13" spans="1:13" x14ac:dyDescent="0.2">
      <c r="A13" s="21"/>
      <c r="B13" s="31">
        <v>4000</v>
      </c>
      <c r="C13" s="23" t="s">
        <v>26</v>
      </c>
      <c r="D13" s="24"/>
      <c r="G13" s="8" t="s">
        <v>27</v>
      </c>
      <c r="H13" s="25">
        <f>+H12/($H$18+$H$19)+$H$23</f>
        <v>829.58086335309315</v>
      </c>
      <c r="I13" s="25">
        <f>+I12/($H$18+$H$19)+$H$23</f>
        <v>1264.0722696030932</v>
      </c>
      <c r="J13" s="25">
        <f>+J12/($H$18+$H$19)+$H$23</f>
        <v>2289.4710977280934</v>
      </c>
      <c r="K13" s="26">
        <f>+K12/($H$18+$H$19)+$H$23</f>
        <v>1557.0433633530931</v>
      </c>
    </row>
    <row r="14" spans="1:13" x14ac:dyDescent="0.2">
      <c r="A14" s="21"/>
      <c r="B14" s="31">
        <v>4000</v>
      </c>
      <c r="C14" s="23" t="s">
        <v>28</v>
      </c>
      <c r="D14" s="24"/>
      <c r="G14" s="8" t="s">
        <v>29</v>
      </c>
      <c r="H14" s="32">
        <f>(H13/$H$23)-1</f>
        <v>0</v>
      </c>
      <c r="I14" s="32">
        <f>(I13/$H$23)-1</f>
        <v>0.52374810635556845</v>
      </c>
      <c r="J14" s="32">
        <f>(J13/$H$23)-1</f>
        <v>1.7597925637703984</v>
      </c>
      <c r="K14" s="33">
        <f>(K13/$H$23)-1</f>
        <v>0.87690366561694821</v>
      </c>
      <c r="L14" s="34"/>
    </row>
    <row r="15" spans="1:13" x14ac:dyDescent="0.2">
      <c r="A15" s="21"/>
      <c r="B15" s="31">
        <v>0</v>
      </c>
      <c r="C15" s="23" t="s">
        <v>30</v>
      </c>
      <c r="D15" s="24"/>
    </row>
    <row r="16" spans="1:13" x14ac:dyDescent="0.2">
      <c r="A16" s="35"/>
      <c r="B16" s="36">
        <f>+SUM(B11:B15)</f>
        <v>29940</v>
      </c>
      <c r="C16" s="37" t="s">
        <v>31</v>
      </c>
      <c r="D16" s="38"/>
      <c r="G16" t="s">
        <v>32</v>
      </c>
      <c r="J16" s="34"/>
      <c r="K16" s="34"/>
      <c r="L16" s="34"/>
      <c r="M16" s="34"/>
    </row>
    <row r="17" spans="1:8" x14ac:dyDescent="0.2">
      <c r="G17" s="39" t="s">
        <v>33</v>
      </c>
      <c r="H17" s="40">
        <f>+H3</f>
        <v>151.69478644170846</v>
      </c>
    </row>
    <row r="18" spans="1:8" x14ac:dyDescent="0.2">
      <c r="D18" t="s">
        <v>34</v>
      </c>
      <c r="E18" t="s">
        <v>35</v>
      </c>
      <c r="G18" s="39" t="s">
        <v>36</v>
      </c>
      <c r="H18" s="29">
        <f>+$B$6</f>
        <v>32</v>
      </c>
    </row>
    <row r="19" spans="1:8" x14ac:dyDescent="0.2">
      <c r="A19" s="41" t="s">
        <v>37</v>
      </c>
      <c r="B19" s="42">
        <v>66</v>
      </c>
      <c r="C19" s="43" t="s">
        <v>38</v>
      </c>
      <c r="D19" s="44">
        <v>66</v>
      </c>
      <c r="E19" s="45">
        <v>1</v>
      </c>
      <c r="G19" s="39" t="s">
        <v>39</v>
      </c>
      <c r="H19" s="29">
        <f>+H18</f>
        <v>32</v>
      </c>
    </row>
    <row r="20" spans="1:8" x14ac:dyDescent="0.2">
      <c r="A20" s="46"/>
      <c r="B20" s="47">
        <v>7.42</v>
      </c>
      <c r="C20" s="48" t="s">
        <v>40</v>
      </c>
      <c r="D20" s="49">
        <v>7.42</v>
      </c>
      <c r="E20" s="50">
        <v>1</v>
      </c>
      <c r="G20" s="39" t="s">
        <v>41</v>
      </c>
      <c r="H20" s="25">
        <f>+H8</f>
        <v>23153.175254597962</v>
      </c>
    </row>
    <row r="21" spans="1:8" x14ac:dyDescent="0.2">
      <c r="A21" s="46"/>
      <c r="B21" s="47">
        <v>5.71</v>
      </c>
      <c r="C21" s="48" t="s">
        <v>42</v>
      </c>
      <c r="D21" s="49">
        <v>5.71</v>
      </c>
      <c r="E21" s="50">
        <v>1</v>
      </c>
      <c r="G21" s="39" t="s">
        <v>12</v>
      </c>
      <c r="H21" s="25">
        <f>+$B$16</f>
        <v>29940</v>
      </c>
    </row>
    <row r="22" spans="1:8" x14ac:dyDescent="0.2">
      <c r="A22" s="46"/>
      <c r="B22" s="47">
        <v>31.5</v>
      </c>
      <c r="C22" s="48" t="s">
        <v>43</v>
      </c>
      <c r="D22" s="31">
        <v>31.5</v>
      </c>
      <c r="E22" s="50">
        <v>1</v>
      </c>
      <c r="G22" s="39" t="s">
        <v>44</v>
      </c>
      <c r="H22" s="25">
        <f>+H21+H20</f>
        <v>53093.175254597962</v>
      </c>
    </row>
    <row r="23" spans="1:8" x14ac:dyDescent="0.2">
      <c r="A23" s="46"/>
      <c r="B23" s="51">
        <v>0.05</v>
      </c>
      <c r="C23" s="48" t="s">
        <v>45</v>
      </c>
      <c r="D23" s="48"/>
      <c r="E23" s="52"/>
      <c r="G23" s="39" t="s">
        <v>46</v>
      </c>
      <c r="H23" s="19">
        <f>+H22/(H19+H18)</f>
        <v>829.58086335309315</v>
      </c>
    </row>
    <row r="24" spans="1:8" x14ac:dyDescent="0.2">
      <c r="A24" s="46"/>
      <c r="B24" s="51">
        <v>7.0000000000000007E-2</v>
      </c>
      <c r="C24" s="48" t="s">
        <v>47</v>
      </c>
      <c r="D24" s="48"/>
      <c r="E24" s="52"/>
    </row>
    <row r="25" spans="1:8" x14ac:dyDescent="0.2">
      <c r="A25" s="46"/>
      <c r="B25" s="31">
        <v>0</v>
      </c>
      <c r="C25" s="48" t="s">
        <v>48</v>
      </c>
      <c r="D25" s="48"/>
      <c r="E25" s="52"/>
      <c r="G25" t="s">
        <v>49</v>
      </c>
    </row>
    <row r="26" spans="1:8" x14ac:dyDescent="0.2">
      <c r="A26" s="53"/>
      <c r="B26" s="54">
        <f>+B19+(B28*B23)+(B24*B28)+B25+B20+B21+B22</f>
        <v>152.63</v>
      </c>
      <c r="C26" s="55" t="s">
        <v>37</v>
      </c>
      <c r="D26" s="56"/>
      <c r="E26" s="57"/>
      <c r="G26" t="s">
        <v>50</v>
      </c>
    </row>
    <row r="27" spans="1:8" x14ac:dyDescent="0.2">
      <c r="G27" t="s">
        <v>51</v>
      </c>
    </row>
    <row r="28" spans="1:8" x14ac:dyDescent="0.2">
      <c r="A28" s="58" t="s">
        <v>52</v>
      </c>
      <c r="B28" s="59">
        <v>350</v>
      </c>
      <c r="C28" s="2" t="s">
        <v>53</v>
      </c>
      <c r="D28" s="2"/>
      <c r="E28" s="2"/>
      <c r="G28" t="s">
        <v>54</v>
      </c>
    </row>
    <row r="29" spans="1:8" x14ac:dyDescent="0.2">
      <c r="G29" t="s">
        <v>55</v>
      </c>
    </row>
    <row r="30" spans="1:8" x14ac:dyDescent="0.2">
      <c r="A30" s="60" t="s">
        <v>56</v>
      </c>
      <c r="B30" s="61">
        <f>+B16</f>
        <v>29940</v>
      </c>
      <c r="C30" s="62" t="s">
        <v>12</v>
      </c>
    </row>
    <row r="31" spans="1:8" x14ac:dyDescent="0.2">
      <c r="A31" s="63" t="s">
        <v>57</v>
      </c>
      <c r="B31" s="64">
        <f>+B28-B26</f>
        <v>197.37</v>
      </c>
      <c r="C31" s="65" t="s">
        <v>58</v>
      </c>
    </row>
    <row r="32" spans="1:8" x14ac:dyDescent="0.2">
      <c r="A32" s="66"/>
      <c r="B32" s="67">
        <f>+B30/B31</f>
        <v>151.69478644170846</v>
      </c>
      <c r="C32" s="68" t="s">
        <v>59</v>
      </c>
    </row>
    <row r="34" spans="1:1" x14ac:dyDescent="0.2">
      <c r="A34" t="s">
        <v>60</v>
      </c>
    </row>
    <row r="35" spans="1:1" x14ac:dyDescent="0.2">
      <c r="A35" t="s">
        <v>61</v>
      </c>
    </row>
    <row r="36" spans="1:1" x14ac:dyDescent="0.2">
      <c r="A36" t="s">
        <v>62</v>
      </c>
    </row>
    <row r="38" spans="1:1" x14ac:dyDescent="0.2">
      <c r="A38" t="s">
        <v>63</v>
      </c>
    </row>
  </sheetData>
  <mergeCells count="1">
    <mergeCell ref="C28:E28"/>
  </mergeCells>
  <pageMargins left="0.7" right="0.7" top="0.75" bottom="0.75" header="0.51180555555555496" footer="0.51180555555555496"/>
  <pageSetup firstPageNumber="0" orientation="portrait" usePrinterDefaults="0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zoomScaleNormal="100" workbookViewId="0">
      <selection activeCell="C9" sqref="C9"/>
    </sheetView>
  </sheetViews>
  <sheetFormatPr defaultRowHeight="15" x14ac:dyDescent="0.2"/>
  <cols>
    <col min="1" max="1" width="11.43359375"/>
    <col min="2" max="2" width="18.0234375"/>
    <col min="3" max="3" width="123.22265625"/>
    <col min="4" max="1025" width="11.43359375"/>
  </cols>
  <sheetData>
    <row r="1" spans="1:3" x14ac:dyDescent="0.2">
      <c r="A1" s="69"/>
      <c r="B1" s="70" t="s">
        <v>64</v>
      </c>
      <c r="C1" s="71" t="s">
        <v>65</v>
      </c>
    </row>
    <row r="2" spans="1:3" ht="41.25" x14ac:dyDescent="0.2">
      <c r="A2" s="1" t="s">
        <v>66</v>
      </c>
      <c r="B2" s="72" t="s">
        <v>67</v>
      </c>
      <c r="C2" s="73" t="s">
        <v>68</v>
      </c>
    </row>
    <row r="3" spans="1:3" ht="41.25" x14ac:dyDescent="0.2">
      <c r="A3" s="1"/>
      <c r="B3" s="74" t="s">
        <v>69</v>
      </c>
      <c r="C3" s="75" t="s">
        <v>70</v>
      </c>
    </row>
    <row r="4" spans="1:3" ht="68.25" x14ac:dyDescent="0.2">
      <c r="A4" s="1"/>
      <c r="B4" s="76" t="s">
        <v>71</v>
      </c>
      <c r="C4" s="77" t="s">
        <v>72</v>
      </c>
    </row>
    <row r="5" spans="1:3" ht="27.75" x14ac:dyDescent="0.2">
      <c r="A5" s="1" t="s">
        <v>32</v>
      </c>
      <c r="B5" s="72" t="s">
        <v>73</v>
      </c>
      <c r="C5" s="73" t="s">
        <v>74</v>
      </c>
    </row>
    <row r="6" spans="1:3" ht="41.25" x14ac:dyDescent="0.2">
      <c r="A6" s="1"/>
      <c r="B6" s="74" t="s">
        <v>75</v>
      </c>
      <c r="C6" s="75" t="s">
        <v>76</v>
      </c>
    </row>
    <row r="7" spans="1:3" ht="41.25" x14ac:dyDescent="0.2">
      <c r="A7" s="1"/>
      <c r="B7" s="76" t="s">
        <v>77</v>
      </c>
      <c r="C7" s="77" t="s">
        <v>78</v>
      </c>
    </row>
    <row r="8" spans="1:3" x14ac:dyDescent="0.2">
      <c r="C8" t="s">
        <v>79</v>
      </c>
    </row>
  </sheetData>
  <mergeCells count="2">
    <mergeCell ref="A2:A4"/>
    <mergeCell ref="A5:A7"/>
  </mergeCells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Microsoft Office User</cp:lastModifiedBy>
  <cp:revision>0</cp:revision>
  <dcterms:created xsi:type="dcterms:W3CDTF">2021-01-12T19:33:14Z</dcterms:created>
  <dcterms:modified xsi:type="dcterms:W3CDTF">2021-06-18T13:32:09Z</dcterms:modified>
  <dc:language>es-AR</dc:language>
</cp:coreProperties>
</file>