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1ac696adf1da23db/Documentos/PROYECTO ORGANIZACIONAL/"/>
    </mc:Choice>
  </mc:AlternateContent>
  <xr:revisionPtr revIDLastSave="42" documentId="13_ncr:1_{582FF69D-B772-4638-B576-8D5010B27C6F}" xr6:coauthVersionLast="47" xr6:coauthVersionMax="47" xr10:uidLastSave="{16C0DF66-1352-4D3E-BD70-3E7B6BEE101A}"/>
  <bookViews>
    <workbookView xWindow="-120" yWindow="-120" windowWidth="15600" windowHeight="1131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B20" i="1"/>
  <c r="B21" i="1"/>
  <c r="B19" i="1"/>
  <c r="B26" i="1" l="1"/>
  <c r="B31" i="1" s="1"/>
  <c r="K4" i="1"/>
  <c r="K5" i="1" s="1"/>
  <c r="K6" i="1"/>
  <c r="H18" i="1" l="1"/>
  <c r="H19" i="1" s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4" i="1"/>
  <c r="H5" i="1" s="1"/>
  <c r="J6" i="1"/>
  <c r="H6" i="1"/>
  <c r="H23" i="1" l="1"/>
  <c r="K13" i="1" s="1"/>
  <c r="K14" i="1" s="1"/>
  <c r="I4" i="1"/>
  <c r="I5" i="1" s="1"/>
  <c r="I6" i="1"/>
  <c r="I10" i="1" s="1"/>
  <c r="J8" i="1"/>
  <c r="J9" i="1" s="1"/>
  <c r="J10" i="1" s="1"/>
  <c r="J11" i="1" s="1"/>
  <c r="J12" i="1" s="1"/>
  <c r="J4" i="1"/>
  <c r="J5" i="1" s="1"/>
  <c r="H9" i="1"/>
  <c r="H10" i="1" s="1"/>
  <c r="H11" i="1" s="1"/>
  <c r="H12" i="1" s="1"/>
  <c r="H13" i="1" l="1"/>
  <c r="H14" i="1" s="1"/>
  <c r="J13" i="1"/>
  <c r="J14" i="1" s="1"/>
  <c r="I11" i="1"/>
  <c r="I12" i="1" s="1"/>
  <c r="I13" i="1" s="1"/>
  <c r="I14" i="1" s="1"/>
</calcChain>
</file>

<file path=xl/sharedStrings.xml><?xml version="1.0" encoding="utf-8"?>
<sst xmlns="http://schemas.openxmlformats.org/spreadsheetml/2006/main" count="83" uniqueCount="78">
  <si>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</si>
  <si>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</si>
  <si>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</si>
  <si>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</si>
  <si>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</si>
  <si>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</si>
  <si>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</si>
  <si>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</si>
  <si>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</si>
  <si>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</si>
  <si>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</si>
  <si>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</si>
  <si>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</si>
  <si>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</si>
  <si>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</si>
  <si>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</si>
  <si>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</si>
  <si>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</si>
  <si>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</si>
  <si>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</si>
  <si>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</si>
  <si>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</si>
  <si>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</si>
  <si>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</si>
  <si>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</si>
  <si>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</si>
  <si>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</si>
  <si>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</si>
  <si>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</si>
  <si>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</si>
  <si>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</si>
  <si>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</si>
  <si>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</si>
  <si>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</si>
  <si>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</si>
  <si>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</si>
  <si>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</si>
  <si>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</si>
  <si>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</si>
  <si>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</si>
  <si>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</si>
  <si>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</si>
  <si>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</si>
  <si>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</si>
  <si>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</si>
  <si>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</si>
  <si>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</si>
  <si>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</si>
  <si>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</si>
  <si>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</si>
  <si>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</si>
  <si>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</si>
  <si>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</si>
  <si>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</si>
  <si>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</si>
  <si>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</si>
  <si>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</si>
  <si>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</si>
  <si>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</si>
  <si>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</si>
  <si>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</si>
  <si>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</si>
  <si>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</si>
  <si>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</si>
  <si>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</si>
  <si>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</si>
  <si>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</si>
  <si>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</si>
  <si>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</si>
  <si>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envase con difusor + etiqueta (costos de este insumo por unidad producida)</t>
  </si>
  <si>
    <t>Insumo 2: alcohol al 70 (costos de este insumo por unidad producida)</t>
  </si>
  <si>
    <t>Insumo 3: esencias (costos de este insumo por unidad producida)</t>
  </si>
  <si>
    <t>Porque nos parece que la salud y el bienestar de las personas es muy importante.</t>
  </si>
  <si>
    <t>Con la división del trabajo.</t>
  </si>
  <si>
    <t xml:space="preserve">Porque nos pareció un número inicial de producción adecuado. </t>
  </si>
  <si>
    <t>Vamos a reinvertir cuando se nos acabe la producción inicial.</t>
  </si>
  <si>
    <t>A través de la publicidad (por redes sociales).</t>
  </si>
  <si>
    <t>Porque es la cantidad de personas que participamos en el proyecto dentro de la escuela.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</si>
</sst>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164" fontId="0" fillId="4" borderId="0" xfId="1" applyFont="1" applyFill="1" applyBorder="1" applyProtection="1">
      <protection locked="0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I22" sqref="I22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166.70196992162678</v>
      </c>
      <c r="I3" s="53">
        <v>150</v>
      </c>
      <c r="J3" s="53">
        <v>400</v>
      </c>
      <c r="K3" s="53">
        <v>350</v>
      </c>
      <c r="L3" s="64" t="s">
        <v>9</v>
      </c>
    </row>
    <row r="4" spans="1:13" x14ac:dyDescent="0.25">
      <c r="G4" s="20" t="s">
        <v>10</v>
      </c>
      <c r="H4" s="21">
        <f>+H3/$B$7</f>
        <v>10.418873120101674</v>
      </c>
      <c r="I4" s="21">
        <f>+I3/$B$7</f>
        <v>9.375</v>
      </c>
      <c r="J4" s="21">
        <f>+J3/$B$7</f>
        <v>25</v>
      </c>
      <c r="K4" s="51">
        <f>+K3/$B$7</f>
        <v>21.875</v>
      </c>
    </row>
    <row r="5" spans="1:13" x14ac:dyDescent="0.25">
      <c r="G5" s="20" t="s">
        <v>11</v>
      </c>
      <c r="H5" s="21">
        <f t="shared" ref="H5:J5" si="0">+H4/$B$6</f>
        <v>0.32558978500317731</v>
      </c>
      <c r="I5" s="21">
        <f t="shared" si="0"/>
        <v>0.29296875</v>
      </c>
      <c r="J5" s="21">
        <f t="shared" si="0"/>
        <v>0.78125</v>
      </c>
      <c r="K5" s="51">
        <f t="shared" ref="K5" si="1">+K4/$B$6</f>
        <v>0.68359375</v>
      </c>
    </row>
    <row r="6" spans="1:13" x14ac:dyDescent="0.25">
      <c r="A6" s="4" t="s">
        <v>12</v>
      </c>
      <c r="B6" s="5">
        <v>32</v>
      </c>
      <c r="C6" s="6" t="s">
        <v>13</v>
      </c>
      <c r="D6" s="7"/>
      <c r="G6" s="8" t="s">
        <v>14</v>
      </c>
      <c r="H6" s="17">
        <f>+$B$28*H3</f>
        <v>30006.354585892823</v>
      </c>
      <c r="I6" s="17">
        <f>+$B$28*I3</f>
        <v>27000</v>
      </c>
      <c r="J6" s="17">
        <f>+$B$28*J3</f>
        <v>72000</v>
      </c>
      <c r="K6" s="49">
        <f>+$B$28*K3</f>
        <v>63000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15740</v>
      </c>
      <c r="I7" s="16">
        <f t="shared" si="2"/>
        <v>15740</v>
      </c>
      <c r="J7" s="16">
        <f t="shared" si="2"/>
        <v>15740</v>
      </c>
      <c r="K7" s="48">
        <f t="shared" si="2"/>
        <v>15740</v>
      </c>
    </row>
    <row r="8" spans="1:13" x14ac:dyDescent="0.25">
      <c r="A8" s="9"/>
      <c r="B8" s="14">
        <f>2*D8*B7</f>
        <v>1600</v>
      </c>
      <c r="C8" s="11" t="s">
        <v>16</v>
      </c>
      <c r="D8" s="15">
        <v>50</v>
      </c>
      <c r="G8" s="8" t="s">
        <v>17</v>
      </c>
      <c r="H8" s="17">
        <f>+$B$26*H3</f>
        <v>14266.354585892823</v>
      </c>
      <c r="I8" s="17">
        <f>+$B$26*I3</f>
        <v>12837.000000000002</v>
      </c>
      <c r="J8" s="17">
        <f>+$B$26*J3</f>
        <v>34232.000000000007</v>
      </c>
      <c r="K8" s="49">
        <f>+$B$26*K3</f>
        <v>29953.000000000004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30006.354585892823</v>
      </c>
      <c r="I9" s="16">
        <f t="shared" si="3"/>
        <v>28577</v>
      </c>
      <c r="J9" s="16">
        <f t="shared" si="3"/>
        <v>49972.000000000007</v>
      </c>
      <c r="K9" s="48">
        <f t="shared" ref="K9" si="4">+K8+K7</f>
        <v>45693</v>
      </c>
    </row>
    <row r="10" spans="1:13" x14ac:dyDescent="0.25">
      <c r="A10" s="9"/>
      <c r="B10" s="14">
        <f>(+B6-6)*D10*B7</f>
        <v>10400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-1577</v>
      </c>
      <c r="J10" s="16">
        <f>+J6-J9</f>
        <v>22027.999999999993</v>
      </c>
      <c r="K10" s="48">
        <f>+K6-K9</f>
        <v>17307</v>
      </c>
    </row>
    <row r="11" spans="1:13" x14ac:dyDescent="0.25">
      <c r="A11" s="9"/>
      <c r="B11" s="14">
        <f>+SUM(B8:B10)</f>
        <v>14240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1101.3999999999996</v>
      </c>
      <c r="K11" s="50">
        <f t="shared" ref="K11" si="6">+IF(K10&gt;0,K10*0.05,0)</f>
        <v>865.35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-1577</v>
      </c>
      <c r="J12" s="16">
        <f t="shared" si="7"/>
        <v>20926.599999999991</v>
      </c>
      <c r="K12" s="48">
        <f t="shared" ref="K12" si="8">+K10-K11</f>
        <v>16441.650000000001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468.84929040457536</v>
      </c>
      <c r="I13" s="16">
        <f>+I12/($H$18+$H$19)+$H$23</f>
        <v>444.20866540457536</v>
      </c>
      <c r="J13" s="16">
        <f>+J12/($H$18+$H$19)+$H$23</f>
        <v>795.82741540457528</v>
      </c>
      <c r="K13" s="48">
        <f>+K12/($H$18+$H$19)+$H$23</f>
        <v>725.75007165457532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-5.2555534378088353E-2</v>
      </c>
      <c r="J14" s="28">
        <f>(J13/$H$23)-1</f>
        <v>0.69740560920513883</v>
      </c>
      <c r="K14" s="52">
        <f t="shared" ref="K14" si="9">(K13/$H$23)-1</f>
        <v>0.54793893583227438</v>
      </c>
      <c r="L14" s="29"/>
    </row>
    <row r="15" spans="1:13" x14ac:dyDescent="0.25">
      <c r="A15" s="9"/>
      <c r="B15" s="18">
        <v>1500</v>
      </c>
      <c r="C15" s="11" t="s">
        <v>30</v>
      </c>
      <c r="D15" s="12"/>
    </row>
    <row r="16" spans="1:13" x14ac:dyDescent="0.25">
      <c r="A16" s="22"/>
      <c r="B16" s="23">
        <f>+SUM(B11:B15)</f>
        <v>15740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166.70196992162678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32</v>
      </c>
    </row>
    <row r="19" spans="1:8" x14ac:dyDescent="0.25">
      <c r="A19" s="26" t="s">
        <v>37</v>
      </c>
      <c r="B19" s="73">
        <f>IF(D19&gt;0.001,D19*E19,0)</f>
        <v>46.58</v>
      </c>
      <c r="C19" s="65" t="s">
        <v>69</v>
      </c>
      <c r="D19" s="27">
        <v>46.58</v>
      </c>
      <c r="E19" s="70">
        <v>1</v>
      </c>
      <c r="G19" s="33" t="s">
        <v>38</v>
      </c>
      <c r="H19" s="19">
        <f>+H18</f>
        <v>32</v>
      </c>
    </row>
    <row r="20" spans="1:8" x14ac:dyDescent="0.25">
      <c r="A20" s="30"/>
      <c r="B20" s="72">
        <f>IF(D20&gt;0.001,D20*E20,0)</f>
        <v>11.98</v>
      </c>
      <c r="C20" s="66" t="s">
        <v>70</v>
      </c>
      <c r="D20" s="75">
        <v>11.98</v>
      </c>
      <c r="E20" s="71">
        <v>1</v>
      </c>
      <c r="G20" s="33" t="s">
        <v>39</v>
      </c>
      <c r="H20" s="16">
        <f>+H8</f>
        <v>14266.354585892823</v>
      </c>
    </row>
    <row r="21" spans="1:8" x14ac:dyDescent="0.25">
      <c r="A21" s="30"/>
      <c r="B21" s="72">
        <f>IF(D21&gt;0.001,D21*E21,0)</f>
        <v>3.62</v>
      </c>
      <c r="C21" s="66" t="s">
        <v>71</v>
      </c>
      <c r="D21" s="75">
        <v>3.62</v>
      </c>
      <c r="E21" s="71">
        <v>1</v>
      </c>
      <c r="G21" s="33" t="s">
        <v>12</v>
      </c>
      <c r="H21" s="16">
        <f>+$B$16</f>
        <v>15740</v>
      </c>
    </row>
    <row r="22" spans="1:8" x14ac:dyDescent="0.25">
      <c r="A22" s="30"/>
      <c r="B22" s="72"/>
      <c r="C22" s="66"/>
      <c r="D22" s="18"/>
      <c r="E22" s="71"/>
      <c r="G22" s="33" t="s">
        <v>40</v>
      </c>
      <c r="H22" s="16">
        <f>+H21+H20</f>
        <v>30006.354585892823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468.84929040457536</v>
      </c>
    </row>
    <row r="24" spans="1:8" x14ac:dyDescent="0.25">
      <c r="A24" s="30"/>
      <c r="B24" s="31">
        <v>0.03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85.580000000000013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180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15740</v>
      </c>
      <c r="C30" s="41" t="s">
        <v>12</v>
      </c>
    </row>
    <row r="31" spans="1:8" x14ac:dyDescent="0.25">
      <c r="A31" s="42" t="s">
        <v>53</v>
      </c>
      <c r="B31" s="43">
        <f>+B28-B26</f>
        <v>94.419999999999987</v>
      </c>
      <c r="C31" s="44" t="s">
        <v>54</v>
      </c>
    </row>
    <row r="32" spans="1:8" x14ac:dyDescent="0.25">
      <c r="A32" s="45"/>
      <c r="B32" s="74">
        <f>+B30/B31</f>
        <v>166.70196992162678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C1" workbookViewId="0">
      <selection activeCell="C6" sqref="C6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 t="s">
        <v>72</v>
      </c>
    </row>
    <row r="3" spans="1:3" ht="45" x14ac:dyDescent="0.25">
      <c r="A3" s="80"/>
      <c r="B3" s="59" t="s">
        <v>64</v>
      </c>
      <c r="C3" s="60" t="s">
        <v>76</v>
      </c>
    </row>
    <row r="4" spans="1:3" ht="90" x14ac:dyDescent="0.25">
      <c r="A4" s="81"/>
      <c r="B4" s="57" t="s">
        <v>65</v>
      </c>
      <c r="C4" s="58" t="s">
        <v>73</v>
      </c>
    </row>
    <row r="5" spans="1:3" ht="45" x14ac:dyDescent="0.25">
      <c r="A5" s="79" t="s">
        <v>32</v>
      </c>
      <c r="B5" s="55" t="s">
        <v>66</v>
      </c>
      <c r="C5" s="56" t="s">
        <v>74</v>
      </c>
    </row>
    <row r="6" spans="1:3" ht="60" x14ac:dyDescent="0.25">
      <c r="A6" s="80"/>
      <c r="B6" s="59" t="s">
        <v>67</v>
      </c>
      <c r="C6" s="60" t="s">
        <v>77</v>
      </c>
    </row>
    <row r="7" spans="1:3" ht="75" x14ac:dyDescent="0.25">
      <c r="A7" s="81"/>
      <c r="B7" s="57" t="s">
        <v>68</v>
      </c>
      <c r="C7" s="58" t="s">
        <v>75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Carolina Manoukian</cp:lastModifiedBy>
  <cp:revision/>
  <dcterms:created xsi:type="dcterms:W3CDTF">2021-01-12T19:33:14Z</dcterms:created>
  <dcterms:modified xsi:type="dcterms:W3CDTF">2021-06-18T23:06:42Z</dcterms:modified>
  <cp:category/>
  <cp:contentStatus/>
</cp:coreProperties>
</file>