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C\Fundación Junior Achievement Argentina\JAA - Operaciones\1. Programas\1. JAC\JAC 2021\Planificación\Centro de Recursos\3. Etapa Desarrollo\"/>
    </mc:Choice>
  </mc:AlternateContent>
  <xr:revisionPtr revIDLastSave="0" documentId="8_{01CB5BC6-485C-8C42-9EE3-487833180844}" xr6:coauthVersionLast="47" xr6:coauthVersionMax="47" xr10:uidLastSave="{00000000-0000-0000-0000-000000000000}"/>
  <bookViews>
    <workbookView xWindow="0" yWindow="0" windowWidth="20035" windowHeight="7488" activeTab="1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16" i="1"/>
  <c r="B32" i="1"/>
  <c r="B33" i="1"/>
  <c r="B34" i="1"/>
  <c r="B24" i="1"/>
  <c r="B23" i="1"/>
  <c r="B20" i="1"/>
  <c r="B21" i="1"/>
  <c r="B22" i="1"/>
  <c r="B19" i="1"/>
  <c r="B8" i="1"/>
  <c r="K4" i="1"/>
  <c r="K5" i="1"/>
  <c r="K6" i="1"/>
  <c r="H18" i="1"/>
  <c r="H19" i="1"/>
  <c r="B10" i="1"/>
  <c r="B9" i="1"/>
  <c r="B11" i="1"/>
  <c r="I7" i="1"/>
  <c r="K8" i="1"/>
  <c r="J7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<sst xmlns="http://schemas.openxmlformats.org/spreadsheetml/2006/main" count="86" uniqueCount="81">
  <si>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</si>
  <si>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</si>
  <si>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</si>
  <si>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</si>
  <si>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</si>
  <si>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</si>
  <si>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</si>
  <si>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</si>
  <si>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</si>
  <si>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</si>
  <si>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</si>
  <si>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</si>
  <si>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</si>
  <si>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</si>
  <si>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</si>
  <si>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</si>
  <si>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</si>
  <si>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</si>
  <si>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</si>
  <si>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</si>
  <si>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</si>
  <si>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</si>
  <si>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</si>
  <si>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</si>
  <si>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</si>
  <si>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</si>
  <si>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</si>
  <si>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</si>
  <si>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</si>
  <si>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</si>
  <si>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</si>
  <si>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</si>
  <si>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</si>
  <si>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</si>
  <si>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</si>
  <si>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</si>
  <si>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</si>
  <si>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</si>
  <si>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</si>
  <si>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</si>
  <si>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</si>
  <si>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</si>
  <si>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</si>
  <si>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</si>
  <si>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</si>
  <si>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</si>
  <si>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</si>
  <si>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</si>
  <si>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</si>
  <si>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</si>
  <si>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</si>
  <si>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</si>
  <si>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</si>
  <si>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</si>
  <si>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</si>
  <si>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</si>
  <si>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</si>
  <si>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</si>
  <si>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</si>
  <si>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</si>
  <si>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</si>
  <si>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</si>
  <si>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</si>
  <si>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</si>
  <si>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</si>
  <si>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</si>
  <si>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</si>
  <si>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</si>
  <si>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</si>
  <si>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…cuerina…. (costos de este insumo por unidad producida)</t>
  </si>
  <si>
    <t>Insumo 2: …hojas A4…. (costos de este insumo por unidad producida)</t>
  </si>
  <si>
    <t>Insumo 3: …ojalillos…. (costos de este insumo por unidad producida)</t>
  </si>
  <si>
    <t>Insumo 4: …Elástico.... (costos de este insumo por unidad producida)</t>
  </si>
  <si>
    <t>Insumo 6: …abrochadores.... (costos de este insumo por unidad producida)</t>
  </si>
  <si>
    <t>Insumo 5: ….......... (costos de este insumo por unidad producida)</t>
  </si>
  <si>
    <t>Elegimos ese objetivo porque confiamos en que nuestro producto es útil y conseguiremos comerciarlo trabajando juntos.</t>
  </si>
  <si>
    <t>Para alcanzar el número de ventas estaremos trabajando intensamente en el marketing, la publicidad por redes sociales es nuestro medio para hacernos conocer y llegar a más clientes.</t>
  </si>
  <si>
    <t>Tenemos un área de producción que trabajará en conjunto y de manera ordenada para fabricar cada cuaderno en el mejor tiempo posible y con la mejor calidad</t>
  </si>
  <si>
    <t>Tenemos ese capital inicial porque al evaluar la situación y realizar cálculos determinamos que era lo que necesitabamos para ponernos en marcha</t>
  </si>
  <si>
    <t>Elegimos esa cantidad de acciones porque las consideramos necesarias para iniciar nuestro emprendimiento.</t>
  </si>
  <si>
    <t>Vamos en reinvertir en la producción para llegar a nuestro objetivo de ventas.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</si>
</sst>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C1" workbookViewId="0">
      <selection activeCell="K20" sqref="K20"/>
    </sheetView>
  </sheetViews>
  <sheetFormatPr defaultColWidth="11.43359375" defaultRowHeight="15" x14ac:dyDescent="0.2"/>
  <cols>
    <col min="1" max="1" width="20.17578125" bestFit="1" customWidth="1"/>
    <col min="2" max="2" width="15.19921875" customWidth="1"/>
    <col min="3" max="3" width="75.0625" customWidth="1"/>
    <col min="4" max="4" width="16.140625" bestFit="1" customWidth="1"/>
    <col min="5" max="5" width="28.65234375" bestFit="1" customWidth="1"/>
    <col min="7" max="7" width="25.01953125" customWidth="1"/>
    <col min="8" max="8" width="11.703125" bestFit="1" customWidth="1"/>
    <col min="9" max="9" width="17.08203125" bestFit="1" customWidth="1"/>
    <col min="10" max="10" width="17.21875" bestFit="1" customWidth="1"/>
    <col min="11" max="11" width="18.6953125" bestFit="1" customWidth="1"/>
    <col min="12" max="12" width="29.86328125" bestFit="1" customWidth="1"/>
    <col min="13" max="13" width="22.59765625" bestFit="1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">
      <c r="C3" s="2" t="s">
        <v>7</v>
      </c>
      <c r="G3" s="8" t="s">
        <v>8</v>
      </c>
      <c r="H3" s="13">
        <f>+B34</f>
        <v>55.305034845153358</v>
      </c>
      <c r="I3" s="53">
        <v>80</v>
      </c>
      <c r="J3" s="53">
        <v>500</v>
      </c>
      <c r="K3" s="53">
        <v>300</v>
      </c>
      <c r="L3" s="64" t="s">
        <v>9</v>
      </c>
    </row>
    <row r="4" spans="1:13" x14ac:dyDescent="0.2">
      <c r="G4" s="20" t="s">
        <v>10</v>
      </c>
      <c r="H4" s="21">
        <f>+H3/$B$7</f>
        <v>3.4565646778220849</v>
      </c>
      <c r="I4" s="21">
        <f>+I3/$B$7</f>
        <v>5</v>
      </c>
      <c r="J4" s="21">
        <f>+J3/$B$7</f>
        <v>31.25</v>
      </c>
      <c r="K4" s="51">
        <f>+K3/$B$7</f>
        <v>18.75</v>
      </c>
    </row>
    <row r="5" spans="1:13" x14ac:dyDescent="0.2">
      <c r="G5" s="20" t="s">
        <v>11</v>
      </c>
      <c r="H5" s="21">
        <f t="shared" ref="H5:J5" si="0">+H4/$B$6</f>
        <v>0.1016636669947672</v>
      </c>
      <c r="I5" s="21">
        <f t="shared" si="0"/>
        <v>0.14705882352941177</v>
      </c>
      <c r="J5" s="21">
        <f t="shared" si="0"/>
        <v>0.91911764705882348</v>
      </c>
      <c r="K5" s="51">
        <f t="shared" ref="K5" si="1">+K4/$B$6</f>
        <v>0.55147058823529416</v>
      </c>
    </row>
    <row r="6" spans="1:13" x14ac:dyDescent="0.2">
      <c r="A6" s="4" t="s">
        <v>12</v>
      </c>
      <c r="B6" s="5">
        <v>34</v>
      </c>
      <c r="C6" s="6" t="s">
        <v>13</v>
      </c>
      <c r="D6" s="7"/>
      <c r="G6" s="8" t="s">
        <v>14</v>
      </c>
      <c r="H6" s="17">
        <f>+$B$30*H3</f>
        <v>27652.517422576679</v>
      </c>
      <c r="I6" s="17">
        <f>+$B$30*I3</f>
        <v>40000</v>
      </c>
      <c r="J6" s="17">
        <f>+$B$30*J3</f>
        <v>250000</v>
      </c>
      <c r="K6" s="49">
        <f>+$B$30*K3</f>
        <v>150000</v>
      </c>
    </row>
    <row r="7" spans="1:13" x14ac:dyDescent="0.2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14840</v>
      </c>
      <c r="I7" s="16">
        <f t="shared" si="2"/>
        <v>14840</v>
      </c>
      <c r="J7" s="16">
        <f t="shared" si="2"/>
        <v>14840</v>
      </c>
      <c r="K7" s="48">
        <f t="shared" si="2"/>
        <v>14840</v>
      </c>
    </row>
    <row r="8" spans="1:13" x14ac:dyDescent="0.2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+$B$28*H3</f>
        <v>12812.517422576679</v>
      </c>
      <c r="I8" s="17">
        <f>+$B$28*I3</f>
        <v>18533.600000000002</v>
      </c>
      <c r="J8" s="17">
        <f>+$B$28*J3</f>
        <v>115835.00000000001</v>
      </c>
      <c r="K8" s="49">
        <f>+$B$28*K3</f>
        <v>69501</v>
      </c>
    </row>
    <row r="9" spans="1:13" x14ac:dyDescent="0.2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27652.517422576679</v>
      </c>
      <c r="I9" s="16">
        <f t="shared" si="3"/>
        <v>33373.600000000006</v>
      </c>
      <c r="J9" s="16">
        <f t="shared" si="3"/>
        <v>130675.00000000001</v>
      </c>
      <c r="K9" s="48">
        <f t="shared" ref="K9" si="4">+K8+K7</f>
        <v>84341</v>
      </c>
    </row>
    <row r="10" spans="1:13" x14ac:dyDescent="0.2">
      <c r="A10" s="9"/>
      <c r="B10" s="14">
        <f>(+B6-5)*D10*B7</f>
        <v>11600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6626.3999999999942</v>
      </c>
      <c r="J10" s="16">
        <f>+J6-J9</f>
        <v>119324.99999999999</v>
      </c>
      <c r="K10" s="48">
        <f>+K6-K9</f>
        <v>65659</v>
      </c>
    </row>
    <row r="11" spans="1:13" x14ac:dyDescent="0.2">
      <c r="A11" s="9"/>
      <c r="B11" s="14">
        <f>+SUM(B8:B10)</f>
        <v>14640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331.31999999999971</v>
      </c>
      <c r="J11" s="19">
        <f t="shared" si="5"/>
        <v>5966.25</v>
      </c>
      <c r="K11" s="50">
        <f t="shared" ref="K11" si="6">+IF(K10&gt;0,K10*0.05,0)</f>
        <v>3282.9500000000003</v>
      </c>
    </row>
    <row r="12" spans="1:13" x14ac:dyDescent="0.2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6295.0799999999945</v>
      </c>
      <c r="J12" s="16">
        <f t="shared" si="7"/>
        <v>113358.74999999999</v>
      </c>
      <c r="K12" s="48">
        <f t="shared" ref="K12" si="8">+K10-K11</f>
        <v>62376.05</v>
      </c>
    </row>
    <row r="13" spans="1:13" x14ac:dyDescent="0.2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406.65466797906879</v>
      </c>
      <c r="I13" s="16">
        <f>+I12/($H$18+$H$19)+$H$23</f>
        <v>499.22937386142166</v>
      </c>
      <c r="J13" s="16">
        <f>+J12/($H$18+$H$19)+$H$23</f>
        <v>2073.6951091555393</v>
      </c>
      <c r="K13" s="48">
        <f>+K12/($H$18+$H$19)+$H$23</f>
        <v>1323.9495209202453</v>
      </c>
    </row>
    <row r="14" spans="1:13" x14ac:dyDescent="0.2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0.22764943617250655</v>
      </c>
      <c r="J14" s="28">
        <f>(J13/$H$23)-1</f>
        <v>4.0994007260781666</v>
      </c>
      <c r="K14" s="52">
        <f t="shared" ref="K14" si="9">(K13/$H$23)-1</f>
        <v>2.2557096356469004</v>
      </c>
      <c r="L14" s="29"/>
    </row>
    <row r="15" spans="1:13" x14ac:dyDescent="0.2">
      <c r="A15" s="9"/>
      <c r="B15" s="18">
        <v>200</v>
      </c>
      <c r="C15" s="11" t="s">
        <v>30</v>
      </c>
      <c r="D15" s="12"/>
    </row>
    <row r="16" spans="1:13" x14ac:dyDescent="0.2">
      <c r="A16" s="22"/>
      <c r="B16" s="23">
        <f>+SUM(B11:B15)</f>
        <v>14840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">
      <c r="G17" s="33" t="s">
        <v>33</v>
      </c>
      <c r="H17" s="34">
        <f>+H3</f>
        <v>55.305034845153358</v>
      </c>
    </row>
    <row r="18" spans="1:8" x14ac:dyDescent="0.2">
      <c r="D18" t="s">
        <v>34</v>
      </c>
      <c r="E18" t="s">
        <v>35</v>
      </c>
      <c r="G18" s="33" t="s">
        <v>36</v>
      </c>
      <c r="H18" s="19">
        <f>+$B$6</f>
        <v>34</v>
      </c>
    </row>
    <row r="19" spans="1:8" x14ac:dyDescent="0.2">
      <c r="A19" s="26" t="s">
        <v>37</v>
      </c>
      <c r="B19" s="74">
        <f>IF(D19&gt;0.001,D19*E19,0)</f>
        <v>34</v>
      </c>
      <c r="C19" s="65" t="s">
        <v>69</v>
      </c>
      <c r="D19" s="27">
        <v>34</v>
      </c>
      <c r="E19" s="71">
        <v>1</v>
      </c>
      <c r="G19" s="33" t="s">
        <v>38</v>
      </c>
      <c r="H19" s="19">
        <f>+H18</f>
        <v>34</v>
      </c>
    </row>
    <row r="20" spans="1:8" x14ac:dyDescent="0.2">
      <c r="A20" s="30"/>
      <c r="B20" s="73">
        <f>IF(D20&gt;0.001,D20*E20,0)</f>
        <v>40</v>
      </c>
      <c r="C20" s="66" t="s">
        <v>70</v>
      </c>
      <c r="D20" s="70">
        <v>1</v>
      </c>
      <c r="E20" s="72">
        <v>40</v>
      </c>
      <c r="G20" s="33" t="s">
        <v>39</v>
      </c>
      <c r="H20" s="16">
        <f>+H8</f>
        <v>12812.517422576679</v>
      </c>
    </row>
    <row r="21" spans="1:8" x14ac:dyDescent="0.2">
      <c r="A21" s="30"/>
      <c r="B21" s="73">
        <f>IF(D21&gt;0.001,D21*E21,0)</f>
        <v>39.71</v>
      </c>
      <c r="C21" s="66" t="s">
        <v>71</v>
      </c>
      <c r="D21" s="70">
        <v>3.61</v>
      </c>
      <c r="E21" s="72">
        <v>11</v>
      </c>
      <c r="G21" s="33" t="s">
        <v>12</v>
      </c>
      <c r="H21" s="16">
        <f>+$B$16</f>
        <v>14840</v>
      </c>
    </row>
    <row r="22" spans="1:8" x14ac:dyDescent="0.2">
      <c r="A22" s="30"/>
      <c r="B22" s="73">
        <f>IF(D22&gt;0.001,D22*E22,0)</f>
        <v>66.599999999999994</v>
      </c>
      <c r="C22" s="66" t="s">
        <v>72</v>
      </c>
      <c r="D22" s="18">
        <v>66.599999999999994</v>
      </c>
      <c r="E22" s="72">
        <v>1</v>
      </c>
      <c r="G22" s="33" t="s">
        <v>40</v>
      </c>
      <c r="H22" s="16">
        <f>+H21+H20</f>
        <v>27652.517422576679</v>
      </c>
    </row>
    <row r="23" spans="1:8" x14ac:dyDescent="0.2">
      <c r="A23" s="30"/>
      <c r="B23" s="73">
        <f>IF(D23&gt;0.001,D23*E23,0)</f>
        <v>0</v>
      </c>
      <c r="C23" s="66" t="s">
        <v>74</v>
      </c>
      <c r="D23" s="18">
        <v>0</v>
      </c>
      <c r="E23" s="72"/>
      <c r="G23" s="33" t="s">
        <v>42</v>
      </c>
      <c r="H23" s="17">
        <f>+H22/(H19+H18)</f>
        <v>406.65466797906879</v>
      </c>
    </row>
    <row r="24" spans="1:8" x14ac:dyDescent="0.2">
      <c r="A24" s="30"/>
      <c r="B24" s="73">
        <f>IF(D24&gt;0.001,D24*E24,0)</f>
        <v>1.36</v>
      </c>
      <c r="C24" s="66" t="s">
        <v>73</v>
      </c>
      <c r="D24" s="18">
        <v>0.17</v>
      </c>
      <c r="E24" s="72">
        <v>8</v>
      </c>
    </row>
    <row r="25" spans="1:8" x14ac:dyDescent="0.2">
      <c r="A25" s="30"/>
      <c r="B25" s="31">
        <v>0.1</v>
      </c>
      <c r="C25" s="66" t="s">
        <v>41</v>
      </c>
      <c r="D25" s="66"/>
      <c r="E25" s="32"/>
      <c r="G25" t="s">
        <v>45</v>
      </c>
    </row>
    <row r="26" spans="1:8" x14ac:dyDescent="0.2">
      <c r="A26" s="30"/>
      <c r="B26" s="31">
        <v>0</v>
      </c>
      <c r="C26" s="66" t="s">
        <v>43</v>
      </c>
      <c r="D26" s="66"/>
      <c r="E26" s="32"/>
      <c r="G26" t="s">
        <v>46</v>
      </c>
    </row>
    <row r="27" spans="1:8" x14ac:dyDescent="0.2">
      <c r="A27" s="30"/>
      <c r="B27" s="18">
        <v>0</v>
      </c>
      <c r="C27" s="66" t="s">
        <v>44</v>
      </c>
      <c r="D27" s="66"/>
      <c r="E27" s="32"/>
      <c r="G27" t="s">
        <v>47</v>
      </c>
    </row>
    <row r="28" spans="1:8" x14ac:dyDescent="0.2">
      <c r="A28" s="35"/>
      <c r="B28" s="36">
        <f>+B19+(B30*B25)+(B26*B30)+B27+B20+B21+B22+B24</f>
        <v>231.67000000000002</v>
      </c>
      <c r="C28" s="67" t="s">
        <v>37</v>
      </c>
      <c r="D28" s="68"/>
      <c r="E28" s="69"/>
      <c r="G28" t="s">
        <v>50</v>
      </c>
    </row>
    <row r="29" spans="1:8" x14ac:dyDescent="0.2">
      <c r="G29" t="s">
        <v>51</v>
      </c>
    </row>
    <row r="30" spans="1:8" x14ac:dyDescent="0.2">
      <c r="A30" s="37" t="s">
        <v>48</v>
      </c>
      <c r="B30" s="38">
        <v>500</v>
      </c>
      <c r="C30" s="76" t="s">
        <v>49</v>
      </c>
      <c r="D30" s="77"/>
      <c r="E30" s="78"/>
    </row>
    <row r="32" spans="1:8" x14ac:dyDescent="0.2">
      <c r="A32" s="39" t="s">
        <v>52</v>
      </c>
      <c r="B32" s="40">
        <f>+B16</f>
        <v>14840</v>
      </c>
      <c r="C32" s="41" t="s">
        <v>12</v>
      </c>
    </row>
    <row r="33" spans="1:3" x14ac:dyDescent="0.2">
      <c r="A33" s="42" t="s">
        <v>53</v>
      </c>
      <c r="B33" s="43">
        <f>+B30-B28</f>
        <v>268.33</v>
      </c>
      <c r="C33" s="44" t="s">
        <v>54</v>
      </c>
    </row>
    <row r="34" spans="1:3" x14ac:dyDescent="0.2">
      <c r="A34" s="45"/>
      <c r="B34" s="75">
        <f>+B32/B33</f>
        <v>55.305034845153358</v>
      </c>
      <c r="C34" s="46" t="s">
        <v>55</v>
      </c>
    </row>
    <row r="36" spans="1:3" x14ac:dyDescent="0.2">
      <c r="A36" t="s">
        <v>56</v>
      </c>
    </row>
    <row r="37" spans="1:3" x14ac:dyDescent="0.2">
      <c r="A37" t="s">
        <v>57</v>
      </c>
    </row>
    <row r="38" spans="1:3" x14ac:dyDescent="0.2">
      <c r="A38" t="s">
        <v>58</v>
      </c>
    </row>
    <row r="40" spans="1:3" x14ac:dyDescent="0.2">
      <c r="A40" t="s">
        <v>59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>
      <selection activeCell="C25" sqref="C25"/>
    </sheetView>
  </sheetViews>
  <sheetFormatPr defaultColWidth="11.43359375" defaultRowHeight="15" x14ac:dyDescent="0.2"/>
  <cols>
    <col min="2" max="2" width="18.0234375" customWidth="1"/>
    <col min="3" max="3" width="123.08984375" customWidth="1"/>
  </cols>
  <sheetData>
    <row r="1" spans="1:3" x14ac:dyDescent="0.2">
      <c r="A1" s="63"/>
      <c r="B1" s="61" t="s">
        <v>60</v>
      </c>
      <c r="C1" s="62" t="s">
        <v>61</v>
      </c>
    </row>
    <row r="2" spans="1:3" ht="41.25" x14ac:dyDescent="0.2">
      <c r="A2" s="79" t="s">
        <v>62</v>
      </c>
      <c r="B2" s="55" t="s">
        <v>63</v>
      </c>
      <c r="C2" s="56" t="s">
        <v>75</v>
      </c>
    </row>
    <row r="3" spans="1:3" ht="41.25" x14ac:dyDescent="0.2">
      <c r="A3" s="80"/>
      <c r="B3" s="59" t="s">
        <v>64</v>
      </c>
      <c r="C3" s="60" t="s">
        <v>76</v>
      </c>
    </row>
    <row r="4" spans="1:3" ht="68.25" x14ac:dyDescent="0.2">
      <c r="A4" s="81"/>
      <c r="B4" s="57" t="s">
        <v>65</v>
      </c>
      <c r="C4" s="58" t="s">
        <v>77</v>
      </c>
    </row>
    <row r="5" spans="1:3" ht="27.75" x14ac:dyDescent="0.2">
      <c r="A5" s="79" t="s">
        <v>32</v>
      </c>
      <c r="B5" s="55" t="s">
        <v>66</v>
      </c>
      <c r="C5" s="56" t="s">
        <v>78</v>
      </c>
    </row>
    <row r="6" spans="1:3" ht="41.25" x14ac:dyDescent="0.2">
      <c r="A6" s="80"/>
      <c r="B6" s="59" t="s">
        <v>67</v>
      </c>
      <c r="C6" s="60" t="s">
        <v>79</v>
      </c>
    </row>
    <row r="7" spans="1:3" ht="41.25" x14ac:dyDescent="0.2">
      <c r="A7" s="81"/>
      <c r="B7" s="57" t="s">
        <v>68</v>
      </c>
      <c r="C7" s="58" t="s">
        <v>80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revision/>
  <dcterms:created xsi:type="dcterms:W3CDTF">2021-01-12T19:33:14Z</dcterms:created>
  <dcterms:modified xsi:type="dcterms:W3CDTF">2021-06-08T17:07:30Z</dcterms:modified>
  <cp:category/>
  <cp:contentStatus/>
</cp:coreProperties>
</file>